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โจทย์ excel นรจ.ชั้น2\"/>
    </mc:Choice>
  </mc:AlternateContent>
  <xr:revisionPtr revIDLastSave="0" documentId="13_ncr:1_{B1C95F32-BAD3-4CE1-80AE-4AF317DECF1D}" xr6:coauthVersionLast="47" xr6:coauthVersionMax="47" xr10:uidLastSave="{00000000-0000-0000-0000-000000000000}"/>
  <bookViews>
    <workbookView xWindow="-110" yWindow="-110" windowWidth="19420" windowHeight="10300" activeTab="3" xr2:uid="{F2F551C4-6097-4F31-B36A-50E234B7EFB2}"/>
  </bookViews>
  <sheets>
    <sheet name="บทที่1" sheetId="1" r:id="rId1"/>
    <sheet name="บทที่2" sheetId="5" r:id="rId2"/>
    <sheet name="บทที่3" sheetId="4" r:id="rId3"/>
    <sheet name="บทที่ 4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1" l="1"/>
  <c r="G94" i="1"/>
  <c r="F105" i="1"/>
  <c r="F22" i="1"/>
  <c r="F21" i="1"/>
  <c r="F20" i="1"/>
  <c r="F109" i="1"/>
  <c r="F108" i="1"/>
  <c r="F107" i="1"/>
  <c r="F106" i="1"/>
  <c r="F40" i="1"/>
  <c r="F38" i="1"/>
  <c r="F37" i="1"/>
  <c r="F36" i="1"/>
  <c r="E16" i="1"/>
  <c r="E15" i="1"/>
  <c r="E13" i="1"/>
  <c r="E14" i="1"/>
  <c r="G21" i="5"/>
  <c r="I21" i="5"/>
  <c r="J21" i="5"/>
  <c r="G22" i="5"/>
  <c r="I22" i="5"/>
  <c r="J22" i="5"/>
  <c r="G23" i="5"/>
  <c r="I23" i="5"/>
  <c r="J23" i="5"/>
  <c r="D10" i="5"/>
  <c r="D58" i="7"/>
  <c r="E49" i="7"/>
  <c r="D49" i="7"/>
  <c r="D37" i="7"/>
  <c r="D6" i="5"/>
  <c r="G106" i="1" l="1"/>
  <c r="G107" i="1"/>
  <c r="G108" i="1"/>
  <c r="G109" i="1"/>
  <c r="G114" i="1"/>
  <c r="G115" i="1"/>
  <c r="G116" i="1"/>
  <c r="G110" i="1"/>
  <c r="G111" i="1"/>
  <c r="G112" i="1"/>
  <c r="G113" i="1"/>
  <c r="G105" i="1"/>
  <c r="D106" i="1"/>
  <c r="D107" i="1"/>
  <c r="D108" i="1"/>
  <c r="D109" i="1"/>
  <c r="D110" i="1"/>
  <c r="D111" i="1"/>
  <c r="D112" i="1"/>
  <c r="D113" i="1"/>
  <c r="D114" i="1"/>
  <c r="D115" i="1"/>
  <c r="D116" i="1"/>
  <c r="D105" i="1"/>
  <c r="H94" i="1"/>
  <c r="H52" i="1"/>
  <c r="G65" i="1"/>
  <c r="H65" i="1" s="1"/>
  <c r="H85" i="1"/>
  <c r="H95" i="1"/>
  <c r="H96" i="1"/>
  <c r="H97" i="1"/>
  <c r="H98" i="1"/>
  <c r="H87" i="1"/>
  <c r="G19" i="1"/>
  <c r="G80" i="1"/>
  <c r="G73" i="1"/>
  <c r="G60" i="1"/>
  <c r="G47" i="1"/>
  <c r="G40" i="1"/>
  <c r="D40" i="1"/>
  <c r="E40" i="1"/>
  <c r="C40" i="1"/>
  <c r="G36" i="1"/>
  <c r="G37" i="1"/>
  <c r="G38" i="1"/>
  <c r="G23" i="1"/>
  <c r="E6" i="1"/>
  <c r="H30" i="1"/>
  <c r="G22" i="1"/>
  <c r="F16" i="1"/>
  <c r="F15" i="1"/>
  <c r="F14" i="1"/>
  <c r="B13" i="1"/>
  <c r="F13" i="1" s="1"/>
  <c r="G20" i="1"/>
  <c r="G21" i="1"/>
  <c r="D8" i="4"/>
  <c r="D46" i="4"/>
  <c r="D45" i="4"/>
  <c r="K21" i="4"/>
  <c r="K22" i="4"/>
  <c r="K23" i="4"/>
  <c r="K28" i="4"/>
  <c r="K29" i="4"/>
  <c r="K30" i="4"/>
  <c r="K31" i="4"/>
  <c r="K17" i="4"/>
  <c r="K18" i="4"/>
  <c r="K19" i="4"/>
  <c r="K20" i="4"/>
  <c r="K24" i="4"/>
  <c r="K25" i="4"/>
  <c r="K26" i="4"/>
  <c r="K27" i="4"/>
  <c r="K32" i="4"/>
  <c r="K33" i="4"/>
  <c r="K34" i="4"/>
  <c r="K35" i="4"/>
  <c r="K16" i="4"/>
  <c r="H22" i="4"/>
  <c r="G16" i="4"/>
  <c r="G17" i="4"/>
  <c r="G18" i="4"/>
  <c r="G19" i="4"/>
  <c r="G20" i="4"/>
  <c r="H20" i="4" s="1"/>
  <c r="G21" i="4"/>
  <c r="G22" i="4"/>
  <c r="G23" i="4"/>
  <c r="H23" i="4" s="1"/>
  <c r="G24" i="4"/>
  <c r="G25" i="4"/>
  <c r="G26" i="4"/>
  <c r="G27" i="4"/>
  <c r="G28" i="4"/>
  <c r="H28" i="4" s="1"/>
  <c r="G29" i="4"/>
  <c r="G30" i="4"/>
  <c r="G31" i="4"/>
  <c r="H31" i="4" s="1"/>
  <c r="G32" i="4"/>
  <c r="G33" i="4"/>
  <c r="G34" i="4"/>
  <c r="G35" i="4"/>
  <c r="E8" i="7"/>
  <c r="D7" i="4"/>
  <c r="C34" i="7"/>
  <c r="C31" i="7"/>
  <c r="C20" i="7"/>
  <c r="C19" i="7"/>
  <c r="E9" i="7"/>
  <c r="E10" i="7"/>
  <c r="E11" i="7"/>
  <c r="E12" i="7"/>
  <c r="G25" i="5"/>
  <c r="G24" i="5"/>
  <c r="H33" i="4" l="1"/>
  <c r="H25" i="4"/>
  <c r="H30" i="4"/>
  <c r="H17" i="4"/>
  <c r="H29" i="4"/>
  <c r="H21" i="4"/>
  <c r="H35" i="4"/>
  <c r="H27" i="4"/>
  <c r="H19" i="4"/>
  <c r="H34" i="4"/>
  <c r="H26" i="4"/>
  <c r="H32" i="4"/>
  <c r="H24" i="4"/>
  <c r="H16" i="4"/>
  <c r="H18" i="4"/>
  <c r="I24" i="5"/>
  <c r="J24" i="5" s="1"/>
  <c r="I25" i="5"/>
  <c r="J25" i="5" s="1"/>
</calcChain>
</file>

<file path=xl/sharedStrings.xml><?xml version="1.0" encoding="utf-8"?>
<sst xmlns="http://schemas.openxmlformats.org/spreadsheetml/2006/main" count="277" uniqueCount="183">
  <si>
    <t>ข้อ</t>
  </si>
  <si>
    <t>ตรวจคำตอบ</t>
  </si>
  <si>
    <t>ยศ-ชื่อ-สกุล</t>
  </si>
  <si>
    <t>ลำดับ</t>
  </si>
  <si>
    <t>เกรด</t>
  </si>
  <si>
    <r>
      <t>สูตร =AND(</t>
    </r>
    <r>
      <rPr>
        <b/>
        <sz val="18"/>
        <color rgb="FFFF0000"/>
        <rFont val="Calibri"/>
        <family val="2"/>
        <scheme val="minor"/>
      </rPr>
      <t>เงื่อนไขที่ 1, เงื่อนไขที่ 2</t>
    </r>
    <r>
      <rPr>
        <b/>
        <sz val="18"/>
        <rFont val="Calibri"/>
        <family val="2"/>
        <scheme val="minor"/>
      </rPr>
      <t>)</t>
    </r>
  </si>
  <si>
    <t>คะแนนสอบ</t>
  </si>
  <si>
    <t>ยศ</t>
  </si>
  <si>
    <t>ชื่อ</t>
  </si>
  <si>
    <t>สกุล</t>
  </si>
  <si>
    <t>มุ่งมั่น</t>
  </si>
  <si>
    <t>ค่าที่ 1</t>
  </si>
  <si>
    <t>ค่าที่ 2</t>
  </si>
  <si>
    <t xml:space="preserve">ตัวอย่าง : </t>
  </si>
  <si>
    <t>ผลลัพธ์การคูณ</t>
  </si>
  <si>
    <t>ตัวดำเนินการ</t>
  </si>
  <si>
    <t>บวก</t>
  </si>
  <si>
    <t>ลบ</t>
  </si>
  <si>
    <t>คูณ</t>
  </si>
  <si>
    <t>หาร</t>
  </si>
  <si>
    <t>ผลลัพธ์</t>
  </si>
  <si>
    <t xml:space="preserve">ค่าที่ 1 </t>
  </si>
  <si>
    <t xml:space="preserve">ค่าที่ 2 </t>
  </si>
  <si>
    <t xml:space="preserve">ค่าที่ 3 </t>
  </si>
  <si>
    <t>บวก,คูณ</t>
  </si>
  <si>
    <t>ยศ - ชื่อ - สกุล</t>
  </si>
  <si>
    <t>คะแนนมาเรียน</t>
  </si>
  <si>
    <t>คะแนนงานที่มอบหมาย</t>
  </si>
  <si>
    <t>คะแนนรวม</t>
  </si>
  <si>
    <t>การรวมข้อความในแต่ละเซลเข้าด้วยกัน</t>
  </si>
  <si>
    <t>พานิชย์</t>
  </si>
  <si>
    <t>นาวี</t>
  </si>
  <si>
    <t>สมพงษ์</t>
  </si>
  <si>
    <t>แสนสนิท</t>
  </si>
  <si>
    <t>อรรถพล</t>
  </si>
  <si>
    <t>คงรอด</t>
  </si>
  <si>
    <t>ขยันทำ</t>
  </si>
  <si>
    <t>เหมาะสม</t>
  </si>
  <si>
    <t>ครับท่าน</t>
  </si>
  <si>
    <t>สูตรแบบตรรกะ</t>
  </si>
  <si>
    <t>เท่ากันหรือไม่?</t>
  </si>
  <si>
    <t>การแปลงค่าเงินตัวเลข เป็นตัวอักษร</t>
  </si>
  <si>
    <t>จำนวนเงินตัวเลข</t>
  </si>
  <si>
    <t>จำนวนเงินตัวอักษร</t>
  </si>
  <si>
    <t>การแปลงตัวอักษรเป็นพิมพ์ใหญ่ทั้งหมด และพิม์เล็กทั้งหมด</t>
  </si>
  <si>
    <t>ข้อความเดิม</t>
  </si>
  <si>
    <t>ข้อความที่ถูกแปลงเป็นตัวพิมพ์ใหญ่</t>
  </si>
  <si>
    <t>Royal Thai Navy</t>
  </si>
  <si>
    <t>ข้อความที่ถูกแปลงเป็นตัวพิมพ์เล็ก</t>
  </si>
  <si>
    <t>ตัวอย่าง</t>
  </si>
  <si>
    <t>กรุณากรอกเบอร์มือถือ :</t>
  </si>
  <si>
    <t xml:space="preserve"> การใช้ AND กับ OR</t>
  </si>
  <si>
    <t>การใช้ LEN()นับจำนวนตัวอักษร</t>
  </si>
  <si>
    <t>การใช้ ISNUMBER()ตรวจสอบว่าใช่ตัวเลขหรือไม่</t>
  </si>
  <si>
    <t>วันที่ 1</t>
  </si>
  <si>
    <t>วันที่ 2</t>
  </si>
  <si>
    <t>วันที่ 3</t>
  </si>
  <si>
    <t>ค่าเดินทาง</t>
  </si>
  <si>
    <t>ค่าที่พัก</t>
  </si>
  <si>
    <t>ค่าอาหาร</t>
  </si>
  <si>
    <t>รวม</t>
  </si>
  <si>
    <t>รวมค่าใช้จ่ายต่อวัน</t>
  </si>
  <si>
    <t xml:space="preserve">AND คือ เงื่อนไขจะต้องเป็นจริงทั้งหมด จึงจะให้ผลเป็นจริง </t>
  </si>
  <si>
    <t>ค่าที่ 1 กับค่าที่ 2 มีค่ามากกว่า 5</t>
  </si>
  <si>
    <t>1. นักเรียนจะต้องมีคะแนนรวมเฉลี่ยของทุกวิชาไม่ต่ำกว่า 60 คะแนน(เต็ม 100)</t>
  </si>
  <si>
    <t>ผ่านหลักสูตร</t>
  </si>
  <si>
    <t>คะแนนเฉลี่ยทุกวิชา</t>
  </si>
  <si>
    <t>จำนวนวันมาเรียน</t>
  </si>
  <si>
    <t>คิดเป็น %</t>
  </si>
  <si>
    <r>
      <t>สูตร =OR(</t>
    </r>
    <r>
      <rPr>
        <b/>
        <sz val="18"/>
        <color rgb="FFFF0000"/>
        <rFont val="Calibri"/>
        <family val="2"/>
        <scheme val="minor"/>
      </rPr>
      <t>เงื่อนไขที่ 1, เงื่อนไขที่ 2</t>
    </r>
    <r>
      <rPr>
        <b/>
        <sz val="18"/>
        <rFont val="Calibri"/>
        <family val="2"/>
        <scheme val="minor"/>
      </rPr>
      <t>)</t>
    </r>
  </si>
  <si>
    <t xml:space="preserve"> การใช้ตัวดำเนินการทางคณิตศาสตร์ บวก ลบ คูณ หาร</t>
  </si>
  <si>
    <r>
      <t>สูตร = cell1</t>
    </r>
    <r>
      <rPr>
        <b/>
        <sz val="18"/>
        <color rgb="FFFF0000"/>
        <rFont val="TH SarabunPSK"/>
        <family val="2"/>
      </rPr>
      <t xml:space="preserve"> </t>
    </r>
    <r>
      <rPr>
        <b/>
        <sz val="18"/>
        <color theme="1"/>
        <rFont val="TH SarabunPSK"/>
        <family val="2"/>
      </rPr>
      <t xml:space="preserve">เครื่องหมายดำเนินการทางคณิตศาสตร์( * , /, +, -  ) </t>
    </r>
    <r>
      <rPr>
        <b/>
        <sz val="18"/>
        <rFont val="TH SarabunPSK"/>
        <family val="2"/>
      </rPr>
      <t>cell2</t>
    </r>
  </si>
  <si>
    <t>คูณ,คูณ</t>
  </si>
  <si>
    <t>หาร,คูณ</t>
  </si>
  <si>
    <t>คูณ,บวก</t>
  </si>
  <si>
    <t>ค่าที่ 3</t>
  </si>
  <si>
    <t>ค่าที่ 4</t>
  </si>
  <si>
    <t>ค่าที่ 5</t>
  </si>
  <si>
    <t>ผลรวม</t>
  </si>
  <si>
    <t>SUM(C27:G27)</t>
  </si>
  <si>
    <t>C6*D6</t>
  </si>
  <si>
    <t>ลบ,หาร</t>
  </si>
  <si>
    <t>รวมค่าใช้จ่ายตลอดทริป</t>
  </si>
  <si>
    <t>ให้นักเรียนหาผลลัพธ์ให้ถูกต้องตามตัวดำเนินการที่ระบุไว้</t>
  </si>
  <si>
    <t>ให้นักเรียนคำนวณค่าใช้จ่ายตอนไปเที่ยว</t>
  </si>
  <si>
    <t xml:space="preserve"> การหาผลรวม</t>
  </si>
  <si>
    <t>ตัวอย่าง : ให้หาผลรวมของเลขที่มีค่ามากกว่า 5</t>
  </si>
  <si>
    <t xml:space="preserve"> </t>
  </si>
  <si>
    <t>sumif(C27:G27,"&gt;5")</t>
  </si>
  <si>
    <t>ให้นักเรียนหาผลรวมของเลขที่มีค่ามากกว่าหรือเท่ากับ 5</t>
  </si>
  <si>
    <t xml:space="preserve"> การหาผลรวมแบบมีเงื่อนไข</t>
  </si>
  <si>
    <t xml:space="preserve"> การหาค่าเฉลี่ย</t>
  </si>
  <si>
    <t>ตัวอย่าง : ให้หาค่าเฉลี่ยของค่าทั้งหมด</t>
  </si>
  <si>
    <t>average(B60:F60)</t>
  </si>
  <si>
    <t>สูตร = average(cell1:cell(N))</t>
  </si>
  <si>
    <t>สูตร = sumif(cell1:cell(N),เงื่อนไข)</t>
  </si>
  <si>
    <t>สูตร = sum(cell1:cell(N))</t>
  </si>
  <si>
    <t>ให้นักเรียนหาค่าเฉลี่ยของค่าทั้งหมด</t>
  </si>
  <si>
    <t>ผลเฉลี่ย</t>
  </si>
  <si>
    <t xml:space="preserve"> การหาค่ามากที่สุด และน้อยที่สุด</t>
  </si>
  <si>
    <t>สูตรหาค่ามากที่สุด = max(cell1:cell(N))</t>
  </si>
  <si>
    <t>ตัวอย่าง : ให้หาตัวเลขที่มีค่ามากที่สุด</t>
  </si>
  <si>
    <t>max(B73:F73)</t>
  </si>
  <si>
    <t>สูตรหาค่าน้อยที่สุด = min(cell1:cell(N))</t>
  </si>
  <si>
    <t>min(B73:F73)</t>
  </si>
  <si>
    <t>ให้นักเรียนหาค่าที่มากที่สุดและน้อยที่สุดในตาราง</t>
  </si>
  <si>
    <t>ค่ามากสุด</t>
  </si>
  <si>
    <t>ค่าน้อยสุด</t>
  </si>
  <si>
    <t>ครั้งที่ 1</t>
  </si>
  <si>
    <t>ครั้งที่ 2</t>
  </si>
  <si>
    <t>ครั้งที่ 3</t>
  </si>
  <si>
    <t>คะแนนสอบย่อย (เต็ม 20 คะแนน)</t>
  </si>
  <si>
    <t xml:space="preserve"> * โดยมีเงื่อนไขคือ ให้หาผลรวมของคะแนนสอบย่อย 2 ครั้งที่มีค่ามากที่สุด (ตัดครั้งที่มีคะแนนน้อยที่สุดออก)</t>
  </si>
  <si>
    <t>นรจ.สุรศักดิ์ โดนกักบ่อย</t>
  </si>
  <si>
    <t>นรจ.หลับลึก สะกิดไม่ตื่น</t>
  </si>
  <si>
    <t xml:space="preserve">ให้นักเรียนช่วยครูไมค์คำนวณคะแนนสอบย่อยวิชาคอมพิวเตอร์ ของนักเรียน TOP 5 ในรุ่น </t>
  </si>
  <si>
    <t>ให้นักเรียนทำตารางแม่สูตรคูณโดยใส่ แม่อะไรก็ได้</t>
  </si>
  <si>
    <t xml:space="preserve">แม่สูตรคูณที่ต้องการ : </t>
  </si>
  <si>
    <t>การล็อกเซลที่อ้างอิง ให้เลื่อนเคอร์เซอร์ไปที่เลขของเซลนั้นๆ แล้วกด Fn + F4 , F4 , $</t>
  </si>
  <si>
    <t>IF(B6=C6,"เท่ากัน","ไม่เท่ากัน")</t>
  </si>
  <si>
    <t>โจทย์ ให้ทำการตรวจสอบว่าในภาคต้นของ นรจ.ชั้น 2 มีนักเรียนคนได้บ้างที่ผ่าน หรือไม่ผ่านหลักสูตร โดยมีเงื่อนไขดังนี้</t>
  </si>
  <si>
    <t>นรจ.</t>
  </si>
  <si>
    <t>ตัวเลือกการแปลง</t>
  </si>
  <si>
    <t>ข้อความที่ถูกแปลง</t>
  </si>
  <si>
    <t>kritsana</t>
  </si>
  <si>
    <r>
      <t>สูตรแปลงเป็นพิมพ์ใหญ่ทั้งหมด =UPPER(</t>
    </r>
    <r>
      <rPr>
        <b/>
        <sz val="18"/>
        <color rgb="FFFF0000"/>
        <rFont val="TH SarabunPSK"/>
        <family val="2"/>
      </rPr>
      <t>cell ที่ต้องการแปลง</t>
    </r>
    <r>
      <rPr>
        <b/>
        <sz val="18"/>
        <color theme="1"/>
        <rFont val="TH SarabunPSK"/>
        <family val="2"/>
      </rPr>
      <t>)</t>
    </r>
  </si>
  <si>
    <r>
      <t>สูตรแปลงเป็นพิมพ์เล็กทั้งหมด =LOWER(</t>
    </r>
    <r>
      <rPr>
        <b/>
        <sz val="18"/>
        <color rgb="FFFF0000"/>
        <rFont val="TH SarabunPSK"/>
        <family val="2"/>
      </rPr>
      <t>cell ที่ต้องการแปลง</t>
    </r>
    <r>
      <rPr>
        <b/>
        <sz val="18"/>
        <color theme="1"/>
        <rFont val="TH SarabunPSK"/>
        <family val="2"/>
      </rPr>
      <t>)</t>
    </r>
  </si>
  <si>
    <r>
      <t>สูตร=LEN(</t>
    </r>
    <r>
      <rPr>
        <b/>
        <sz val="18"/>
        <color rgb="FFFF0000"/>
        <rFont val="TH SarabunPSK"/>
        <family val="2"/>
      </rPr>
      <t>cell ที่ต้องการ</t>
    </r>
    <r>
      <rPr>
        <b/>
        <sz val="18"/>
        <color theme="1"/>
        <rFont val="TH SarabunPSK"/>
        <family val="2"/>
      </rPr>
      <t>)</t>
    </r>
  </si>
  <si>
    <r>
      <t>สูตร =BAHTTEXT(</t>
    </r>
    <r>
      <rPr>
        <b/>
        <sz val="18"/>
        <color rgb="FFFF0000"/>
        <rFont val="TH SarabunPSK"/>
        <family val="2"/>
      </rPr>
      <t>cell ที่ต้องการแปลง</t>
    </r>
    <r>
      <rPr>
        <b/>
        <sz val="18"/>
        <color theme="1"/>
        <rFont val="TH SarabunPSK"/>
        <family val="2"/>
      </rPr>
      <t>)</t>
    </r>
  </si>
  <si>
    <r>
      <t>สูตร =Cell</t>
    </r>
    <r>
      <rPr>
        <b/>
        <sz val="18"/>
        <color rgb="FFFF0000"/>
        <rFont val="TH SarabunPSK"/>
        <family val="2"/>
      </rPr>
      <t>1</t>
    </r>
    <r>
      <rPr>
        <b/>
        <sz val="18"/>
        <color theme="1"/>
        <rFont val="TH SarabunPSK"/>
        <family val="2"/>
      </rPr>
      <t>&amp;</t>
    </r>
    <r>
      <rPr>
        <b/>
        <sz val="18"/>
        <color rgb="FFFF0000"/>
        <rFont val="TH SarabunPSK"/>
        <family val="2"/>
      </rPr>
      <t>Cell2</t>
    </r>
    <r>
      <rPr>
        <b/>
        <sz val="18"/>
        <color theme="1"/>
        <rFont val="TH SarabunPSK"/>
        <family val="2"/>
      </rPr>
      <t>&amp;</t>
    </r>
    <r>
      <rPr>
        <b/>
        <sz val="18"/>
        <color rgb="FFFF0000"/>
        <rFont val="TH SarabunPSK"/>
        <family val="2"/>
      </rPr>
      <t>Celln</t>
    </r>
    <r>
      <rPr>
        <b/>
        <sz val="18"/>
        <color theme="1"/>
        <rFont val="TH SarabunPSK"/>
        <family val="2"/>
      </rPr>
      <t xml:space="preserve"> โดยถ้าต้องการช่องว่างให้ใช้ " " หรือ =CONCATENATE(</t>
    </r>
    <r>
      <rPr>
        <b/>
        <sz val="18"/>
        <color rgb="FFFF0000"/>
        <rFont val="TH SarabunPSK"/>
        <family val="2"/>
      </rPr>
      <t>Cell1</t>
    </r>
    <r>
      <rPr>
        <b/>
        <sz val="18"/>
        <color theme="1"/>
        <rFont val="TH SarabunPSK"/>
        <family val="2"/>
      </rPr>
      <t>,</t>
    </r>
    <r>
      <rPr>
        <b/>
        <sz val="18"/>
        <color rgb="FFFF0000"/>
        <rFont val="TH SarabunPSK"/>
        <family val="2"/>
      </rPr>
      <t>Cell2</t>
    </r>
    <r>
      <rPr>
        <b/>
        <sz val="18"/>
        <color theme="1"/>
        <rFont val="TH SarabunPSK"/>
        <family val="2"/>
      </rPr>
      <t>,</t>
    </r>
    <r>
      <rPr>
        <b/>
        <sz val="18"/>
        <color rgb="FFFF0000"/>
        <rFont val="TH SarabunPSK"/>
        <family val="2"/>
      </rPr>
      <t>Celln</t>
    </r>
    <r>
      <rPr>
        <b/>
        <sz val="18"/>
        <color theme="1"/>
        <rFont val="TH SarabunPSK"/>
        <family val="2"/>
      </rPr>
      <t>)</t>
    </r>
  </si>
  <si>
    <t>ลองทำตามดู</t>
  </si>
  <si>
    <t>อธิบายช่องที่ 2 (การทำ Drop - Down List) เลือกที่เมนู Data &gt;data validation &gt; เลือกช่อง  Allow เป็น  List ตรง Source ให้ใส่ข้อมูลที่ต้องการคั่นด้วยคอมม่า เช่น 1,2,3,4,n</t>
  </si>
  <si>
    <t>อธิบายช่องที่3 ให้นักเรียนใช้ IF ในการตรวจสอบว่าข้อความที่เลือกในช่องที่ 2 เป็น UPPER หรือ LOWER แล้วให้ทำงานตามเงื่อนไขที่เลือก</t>
  </si>
  <si>
    <t>lower</t>
  </si>
  <si>
    <t xml:space="preserve">กรุณากรอกข้อความ  : </t>
  </si>
  <si>
    <t xml:space="preserve">กรุณากรอกเลขประจำตัวประชาชน : </t>
  </si>
  <si>
    <t>จำนวนตัวอักษรในข้อความนี้คือ</t>
  </si>
  <si>
    <t>1250600043045</t>
  </si>
  <si>
    <t>ข้อความที่กรอกใช่ตัวเลขหรือไม่</t>
  </si>
  <si>
    <t>ให้ตรวจสอบว่าเป็นตัวเลขหรือไม่</t>
  </si>
  <si>
    <r>
      <t>สูตร=ISNUMBER(</t>
    </r>
    <r>
      <rPr>
        <b/>
        <sz val="18"/>
        <color rgb="FFEE0000"/>
        <rFont val="TH SarabunPSK"/>
        <family val="2"/>
      </rPr>
      <t>cell ที่ต้องการตรวจสอบ</t>
    </r>
    <r>
      <rPr>
        <b/>
        <sz val="18"/>
        <color theme="1"/>
        <rFont val="TH SarabunPSK"/>
        <family val="2"/>
      </rPr>
      <t>)</t>
    </r>
  </si>
  <si>
    <t xml:space="preserve">ตัวอย่างที่ 1 : </t>
  </si>
  <si>
    <t>คำตอบ</t>
  </si>
  <si>
    <t>ใส่เลข</t>
  </si>
  <si>
    <r>
      <t>สูตร =if(</t>
    </r>
    <r>
      <rPr>
        <b/>
        <sz val="18"/>
        <color rgb="FFFF0000"/>
        <rFont val="TH SarabunPSK"/>
        <family val="2"/>
      </rPr>
      <t>เงื่อนไข</t>
    </r>
    <r>
      <rPr>
        <b/>
        <sz val="18"/>
        <color theme="1"/>
        <rFont val="TH SarabunPSK"/>
        <family val="2"/>
      </rPr>
      <t xml:space="preserve">, </t>
    </r>
    <r>
      <rPr>
        <b/>
        <sz val="18"/>
        <color rgb="FFFF0000"/>
        <rFont val="TH SarabunPSK"/>
        <family val="2"/>
      </rPr>
      <t>ผลที่ต้องการหากเงื่อนไขจริง</t>
    </r>
    <r>
      <rPr>
        <b/>
        <sz val="18"/>
        <rFont val="TH SarabunPSK"/>
        <family val="2"/>
      </rPr>
      <t>,</t>
    </r>
    <r>
      <rPr>
        <b/>
        <sz val="18"/>
        <color rgb="FFFF0000"/>
        <rFont val="TH SarabunPSK"/>
        <family val="2"/>
      </rPr>
      <t xml:space="preserve"> ผลที่ต้องการหากเงื่อนไขเป็นเท็จ)</t>
    </r>
  </si>
  <si>
    <t>ตัวอย่างที่ 2 : ให้หาว่าเป็นเลขจำนวนหลัก หน่วย,สิบ,ร้อย,พัน</t>
  </si>
  <si>
    <t>IF(C10&lt;=9,"หลักหน่วย",IF(C10&lt;=99,"หลักสิบ",IF(C10&lt;=999,"หลักร้อย",IF(C10&lt;=9999,"หลักพัน"))))</t>
  </si>
  <si>
    <t>นรจ.กวิน ธาราวุฒิ</t>
  </si>
  <si>
    <t>นรจ.นราวิชญ์ ภูริเศรษฐ์</t>
  </si>
  <si>
    <t>นรจ.พัทธดนย์ จิรรัตน์กุล</t>
  </si>
  <si>
    <t>นรจ.อิทธิพัทธ์ วรงค์ชัย</t>
  </si>
  <si>
    <t>นรจ.ธนกฤต วิริยะพงศ์</t>
  </si>
  <si>
    <t>นรจ.ศิรวิทย์ พิพัฒน์โยธิน</t>
  </si>
  <si>
    <t>นรจ.ชินาธิป วัฒนเกษม</t>
  </si>
  <si>
    <t>นรจ.วรเมธ ศิริกุลธร</t>
  </si>
  <si>
    <t>นรจ.ภูมิรพี อัครเดชนันท์</t>
  </si>
  <si>
    <t>นรจ.ปราณ ปุณณเศรษฐ์</t>
  </si>
  <si>
    <t>นรจ.พศวัต สุทธิกานต์</t>
  </si>
  <si>
    <t>นรจ.ศุภณัฐ โชติกานนท์</t>
  </si>
  <si>
    <t>นรจ.ธีรเดช รัตนวิทยากุล</t>
  </si>
  <si>
    <t>นรจ.ภาคิน ธีระศักดิ์กุล</t>
  </si>
  <si>
    <t>นรจ.วริทธิ์ ตันติวรวงศ์</t>
  </si>
  <si>
    <t>นรจ.กวินทร์ เจริญพัฒน์</t>
  </si>
  <si>
    <t>นรจ.พศิน โชควัฒนากุล</t>
  </si>
  <si>
    <t>นรจ.ธาริน ศรีสวัสดิ์</t>
  </si>
  <si>
    <t>นรจ.สิรวิชญ์ วรรณากุล</t>
  </si>
  <si>
    <t>นรจ.ภูวเนตร อัครพัฒน์</t>
  </si>
  <si>
    <t xml:space="preserve">2. นักเรียนจะต้องมีเวลาเข้าเรียนไม่ต่ำกว่า 75 % (จาก 45 วัน) </t>
  </si>
  <si>
    <t>* สูตรคิด % คือ จำนวนวันมาเรียน หาร จำนวนวันเรียนทั้งหมด คูณ 100</t>
  </si>
  <si>
    <t>ตรวจสอบว่านักเรียนมีสิทธิเลือกลงตำแหน่ง Air traffic Control หรือไม่</t>
  </si>
  <si>
    <t>เกรดเฉลี่ย</t>
  </si>
  <si>
    <t>เกรดภาษาอังกฤษ</t>
  </si>
  <si>
    <t>คะแนนความประพฤติ</t>
  </si>
  <si>
    <t>สิทธิในการเลือก</t>
  </si>
  <si>
    <t>นรจ. พานิชย์  นาวี</t>
  </si>
  <si>
    <t>นรจ. สมพงษ์ แสนสนิท</t>
  </si>
  <si>
    <t>นรจ.อรรถพล คงรอด</t>
  </si>
  <si>
    <t>นรจ.มุ่งมั่น ขยันทำ</t>
  </si>
  <si>
    <t>นรจ.เหมาะสม ครับท่าน</t>
  </si>
  <si>
    <t>นักเรียนมีสิทธิได้รับทุนหรือไม่</t>
  </si>
  <si>
    <t>ผ่าน</t>
  </si>
  <si>
    <t>เคยได้รับรางวัลทำความดี</t>
  </si>
  <si>
    <t>* เงื่อนไขคือเกรดเฉลี่ย 3.00 ขึ้นไป หรือเคยได้รับรางวัลทำความดี อย่างใดอย่างหนึ่ง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</si>
</sst>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charset val="22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b/>
      <sz val="20"/>
      <color theme="1"/>
      <name val="TH SarabunPSK"/>
      <family val="2"/>
    </font>
    <font>
      <sz val="20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b/>
      <sz val="18"/>
      <color rgb="FFEE0000"/>
      <name val="TH SarabunPSK"/>
      <family val="2"/>
    </font>
  </fonts>
  <fills count="2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33">
    <xf numFmtId="0" fontId="0" fillId="0" borderId="0" xfId="0"/>
    <xf numFmtId="0" fontId="6" fillId="0" borderId="0" xfId="0" applyFont="1"/>
    <xf numFmtId="0" fontId="7" fillId="0" borderId="0" xfId="0" applyFont="1"/>
    <xf numFmtId="0" fontId="6" fillId="6" borderId="2" xfId="0" applyFont="1" applyFill="1" applyBorder="1"/>
    <xf numFmtId="0" fontId="7" fillId="6" borderId="3" xfId="0" applyFont="1" applyFill="1" applyBorder="1"/>
    <xf numFmtId="0" fontId="10" fillId="0" borderId="0" xfId="0" applyFont="1"/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" fillId="13" borderId="0" xfId="0" applyFont="1" applyFill="1"/>
    <xf numFmtId="0" fontId="0" fillId="13" borderId="0" xfId="0" applyFill="1"/>
    <xf numFmtId="0" fontId="12" fillId="7" borderId="1" xfId="0" applyFont="1" applyFill="1" applyBorder="1" applyAlignment="1">
      <alignment horizontal="center" vertical="center"/>
    </xf>
    <xf numFmtId="0" fontId="13" fillId="9" borderId="1" xfId="0" applyFont="1" applyFill="1" applyBorder="1"/>
    <xf numFmtId="0" fontId="9" fillId="0" borderId="0" xfId="0" applyFont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Border="1"/>
    <xf numFmtId="2" fontId="0" fillId="0" borderId="0" xfId="0" applyNumberFormat="1"/>
    <xf numFmtId="2" fontId="9" fillId="0" borderId="1" xfId="0" applyNumberFormat="1" applyFont="1" applyBorder="1" applyAlignment="1">
      <alignment horizontal="center"/>
    </xf>
    <xf numFmtId="1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/>
    <xf numFmtId="0" fontId="6" fillId="5" borderId="4" xfId="0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5" borderId="1" xfId="0" applyFont="1" applyFill="1" applyBorder="1"/>
    <xf numFmtId="0" fontId="6" fillId="5" borderId="1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6" borderId="4" xfId="0" applyFont="1" applyFill="1" applyBorder="1"/>
    <xf numFmtId="0" fontId="6" fillId="2" borderId="1" xfId="0" applyFont="1" applyFill="1" applyBorder="1" applyAlignment="1">
      <alignment horizontal="center" vertical="center"/>
    </xf>
    <xf numFmtId="164" fontId="7" fillId="2" borderId="1" xfId="1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7" fillId="14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2" borderId="1" xfId="1" applyNumberFormat="1" applyFont="1" applyFill="1" applyBorder="1" applyAlignment="1">
      <alignment horizontal="center"/>
    </xf>
    <xf numFmtId="0" fontId="7" fillId="2" borderId="1" xfId="0" applyFont="1" applyFill="1" applyBorder="1"/>
    <xf numFmtId="0" fontId="6" fillId="0" borderId="0" xfId="0" applyFont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14" borderId="1" xfId="0" applyFont="1" applyFill="1" applyBorder="1"/>
    <xf numFmtId="0" fontId="7" fillId="5" borderId="1" xfId="0" applyFont="1" applyFill="1" applyBorder="1"/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5" borderId="0" xfId="0" applyFont="1" applyFill="1" applyAlignment="1">
      <alignment horizontal="left"/>
    </xf>
    <xf numFmtId="0" fontId="6" fillId="16" borderId="1" xfId="0" applyFont="1" applyFill="1" applyBorder="1" applyAlignment="1">
      <alignment horizontal="center"/>
    </xf>
    <xf numFmtId="0" fontId="6" fillId="5" borderId="0" xfId="0" applyFont="1" applyFill="1" applyAlignment="1">
      <alignment horizontal="right"/>
    </xf>
    <xf numFmtId="0" fontId="9" fillId="5" borderId="1" xfId="0" applyFont="1" applyFill="1" applyBorder="1" applyAlignment="1">
      <alignment horizontal="center"/>
    </xf>
    <xf numFmtId="0" fontId="0" fillId="15" borderId="0" xfId="0" applyFill="1"/>
    <xf numFmtId="0" fontId="9" fillId="5" borderId="1" xfId="0" applyFont="1" applyFill="1" applyBorder="1" applyAlignment="1">
      <alignment horizontal="center" vertical="center"/>
    </xf>
    <xf numFmtId="0" fontId="9" fillId="14" borderId="1" xfId="0" applyFont="1" applyFill="1" applyBorder="1"/>
    <xf numFmtId="0" fontId="2" fillId="16" borderId="0" xfId="0" applyFont="1" applyFill="1"/>
    <xf numFmtId="0" fontId="0" fillId="16" borderId="0" xfId="0" applyFill="1"/>
    <xf numFmtId="0" fontId="12" fillId="15" borderId="0" xfId="0" applyFont="1" applyFill="1"/>
    <xf numFmtId="0" fontId="12" fillId="15" borderId="0" xfId="0" applyFont="1" applyFill="1" applyAlignment="1">
      <alignment horizontal="left"/>
    </xf>
    <xf numFmtId="0" fontId="12" fillId="18" borderId="1" xfId="0" applyFont="1" applyFill="1" applyBorder="1" applyAlignment="1">
      <alignment horizontal="center" vertical="center"/>
    </xf>
    <xf numFmtId="0" fontId="13" fillId="2" borderId="1" xfId="0" applyFont="1" applyFill="1" applyBorder="1"/>
    <xf numFmtId="0" fontId="9" fillId="14" borderId="1" xfId="0" applyFont="1" applyFill="1" applyBorder="1" applyAlignment="1">
      <alignment horizontal="left" vertical="center"/>
    </xf>
    <xf numFmtId="43" fontId="9" fillId="2" borderId="1" xfId="1" applyFont="1" applyFill="1" applyBorder="1"/>
    <xf numFmtId="0" fontId="9" fillId="2" borderId="1" xfId="0" applyFont="1" applyFill="1" applyBorder="1"/>
    <xf numFmtId="0" fontId="6" fillId="18" borderId="0" xfId="0" applyFont="1" applyFill="1" applyAlignment="1">
      <alignment horizontal="right"/>
    </xf>
    <xf numFmtId="0" fontId="6" fillId="18" borderId="1" xfId="0" applyFont="1" applyFill="1" applyBorder="1" applyAlignment="1">
      <alignment horizontal="center"/>
    </xf>
    <xf numFmtId="43" fontId="9" fillId="18" borderId="1" xfId="1" applyFont="1" applyFill="1" applyBorder="1" applyAlignment="1">
      <alignment horizontal="center"/>
    </xf>
    <xf numFmtId="0" fontId="9" fillId="18" borderId="1" xfId="0" applyFont="1" applyFill="1" applyBorder="1" applyAlignment="1">
      <alignment horizontal="center"/>
    </xf>
    <xf numFmtId="43" fontId="9" fillId="8" borderId="1" xfId="1" applyFont="1" applyFill="1" applyBorder="1"/>
    <xf numFmtId="0" fontId="6" fillId="6" borderId="1" xfId="0" applyFont="1" applyFill="1" applyBorder="1"/>
    <xf numFmtId="0" fontId="16" fillId="6" borderId="1" xfId="0" applyFont="1" applyFill="1" applyBorder="1"/>
    <xf numFmtId="0" fontId="16" fillId="0" borderId="0" xfId="0" applyFont="1"/>
    <xf numFmtId="0" fontId="16" fillId="0" borderId="6" xfId="0" applyFont="1" applyBorder="1"/>
    <xf numFmtId="0" fontId="6" fillId="15" borderId="1" xfId="0" applyFont="1" applyFill="1" applyBorder="1" applyAlignment="1">
      <alignment horizontal="center" vertical="center"/>
    </xf>
    <xf numFmtId="49" fontId="9" fillId="14" borderId="1" xfId="0" applyNumberFormat="1" applyFont="1" applyFill="1" applyBorder="1" applyAlignment="1">
      <alignment horizontal="center" vertical="center"/>
    </xf>
    <xf numFmtId="1" fontId="9" fillId="14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6" fillId="16" borderId="1" xfId="0" applyFont="1" applyFill="1" applyBorder="1"/>
    <xf numFmtId="0" fontId="16" fillId="16" borderId="4" xfId="0" applyFont="1" applyFill="1" applyBorder="1"/>
    <xf numFmtId="0" fontId="6" fillId="18" borderId="1" xfId="0" applyFont="1" applyFill="1" applyBorder="1" applyAlignment="1">
      <alignment horizontal="right"/>
    </xf>
    <xf numFmtId="0" fontId="6" fillId="18" borderId="1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center" vertical="center"/>
    </xf>
    <xf numFmtId="0" fontId="7" fillId="6" borderId="1" xfId="0" applyFont="1" applyFill="1" applyBorder="1"/>
    <xf numFmtId="0" fontId="7" fillId="11" borderId="1" xfId="0" applyFont="1" applyFill="1" applyBorder="1" applyAlignment="1">
      <alignment horizontal="center"/>
    </xf>
    <xf numFmtId="0" fontId="6" fillId="14" borderId="9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1" fontId="6" fillId="2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/>
    <xf numFmtId="0" fontId="6" fillId="10" borderId="1" xfId="0" applyFont="1" applyFill="1" applyBorder="1"/>
    <xf numFmtId="0" fontId="6" fillId="0" borderId="1" xfId="0" applyFont="1" applyBorder="1" applyAlignment="1">
      <alignment horizontal="center" vertical="center"/>
    </xf>
    <xf numFmtId="0" fontId="7" fillId="11" borderId="9" xfId="0" applyFont="1" applyFill="1" applyBorder="1" applyAlignment="1">
      <alignment horizontal="center"/>
    </xf>
    <xf numFmtId="0" fontId="17" fillId="0" borderId="0" xfId="0" applyFont="1"/>
    <xf numFmtId="0" fontId="7" fillId="14" borderId="1" xfId="0" applyFont="1" applyFill="1" applyBorder="1"/>
    <xf numFmtId="0" fontId="7" fillId="14" borderId="9" xfId="0" applyFont="1" applyFill="1" applyBorder="1"/>
    <xf numFmtId="0" fontId="6" fillId="5" borderId="7" xfId="0" applyFont="1" applyFill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6" fillId="1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12" borderId="2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 vertical="center"/>
    </xf>
    <xf numFmtId="0" fontId="6" fillId="12" borderId="4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6" fillId="16" borderId="1" xfId="0" applyFont="1" applyFill="1" applyBorder="1" applyAlignment="1">
      <alignment horizontal="center"/>
    </xf>
    <xf numFmtId="0" fontId="6" fillId="15" borderId="0" xfId="0" applyFont="1" applyFill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6" fillId="15" borderId="6" xfId="0" applyFont="1" applyFill="1" applyBorder="1" applyAlignment="1">
      <alignment horizontal="center" vertical="center"/>
    </xf>
    <xf numFmtId="0" fontId="6" fillId="17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15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0" fontId="13" fillId="9" borderId="1" xfId="0" applyFont="1" applyFill="1" applyBorder="1" applyAlignment="1">
      <alignment horizontal="center"/>
    </xf>
    <xf numFmtId="0" fontId="6" fillId="17" borderId="2" xfId="0" applyFont="1" applyFill="1" applyBorder="1" applyAlignment="1">
      <alignment horizontal="center" vertical="center"/>
    </xf>
    <xf numFmtId="0" fontId="6" fillId="17" borderId="3" xfId="0" applyFont="1" applyFill="1" applyBorder="1" applyAlignment="1">
      <alignment horizontal="center" vertical="center"/>
    </xf>
    <xf numFmtId="0" fontId="6" fillId="17" borderId="4" xfId="0" applyFont="1" applyFill="1" applyBorder="1" applyAlignment="1">
      <alignment horizontal="center" vertical="center"/>
    </xf>
    <xf numFmtId="0" fontId="12" fillId="18" borderId="1" xfId="0" applyFont="1" applyFill="1" applyBorder="1" applyAlignment="1">
      <alignment horizontal="center" vertical="center"/>
    </xf>
    <xf numFmtId="0" fontId="13" fillId="19" borderId="1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 vertical="center"/>
    </xf>
    <xf numFmtId="0" fontId="12" fillId="15" borderId="0" xfId="0" applyFont="1" applyFill="1" applyAlignment="1">
      <alignment horizontal="left"/>
    </xf>
    <xf numFmtId="0" fontId="14" fillId="2" borderId="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/>
    </xf>
    <xf numFmtId="0" fontId="6" fillId="6" borderId="8" xfId="0" applyFont="1" applyFill="1" applyBorder="1" applyAlignment="1">
      <alignment horizontal="left"/>
    </xf>
    <xf numFmtId="0" fontId="6" fillId="6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44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EE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EE0000"/>
        </patternFill>
      </fill>
    </dxf>
    <dxf>
      <fill>
        <patternFill>
          <bgColor rgb="FF92D050"/>
        </patternFill>
      </fill>
    </dxf>
    <dxf>
      <fill>
        <patternFill>
          <bgColor rgb="FFEE0000"/>
        </patternFill>
      </fill>
    </dxf>
    <dxf>
      <fill>
        <patternFill>
          <bgColor rgb="FF92D050"/>
        </patternFill>
      </fill>
    </dxf>
    <dxf>
      <fill>
        <patternFill>
          <bgColor rgb="FFEE0000"/>
        </patternFill>
      </fill>
    </dxf>
    <dxf>
      <fill>
        <patternFill>
          <bgColor rgb="FF92D050"/>
        </patternFill>
      </fill>
    </dxf>
    <dxf>
      <fill>
        <patternFill>
          <bgColor rgb="FFEE0000"/>
        </patternFill>
      </fill>
    </dxf>
    <dxf>
      <fill>
        <patternFill>
          <bgColor rgb="FF92D050"/>
        </patternFill>
      </fill>
    </dxf>
    <dxf>
      <fill>
        <patternFill>
          <bgColor rgb="FFEE0000"/>
        </patternFill>
      </fill>
    </dxf>
    <dxf>
      <fill>
        <patternFill>
          <bgColor rgb="FF92D050"/>
        </patternFill>
      </fill>
    </dxf>
    <dxf>
      <fill>
        <patternFill>
          <bgColor rgb="FFEE0000"/>
        </patternFill>
      </fill>
    </dxf>
    <dxf>
      <fill>
        <patternFill>
          <bgColor rgb="FF92D050"/>
        </patternFill>
      </fill>
    </dxf>
    <dxf>
      <fill>
        <patternFill>
          <bgColor rgb="FFEE0000"/>
        </patternFill>
      </fill>
    </dxf>
    <dxf>
      <fill>
        <patternFill>
          <bgColor rgb="FFEE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696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EE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99FFCC"/>
      <color rgb="FFFF7C80"/>
      <color rgb="FFFFCC66"/>
      <color rgb="FFFF9933"/>
      <color rgb="FFFF6969"/>
      <color rgb="FF6DB5F7"/>
      <color rgb="FFF6CEA6"/>
      <color rgb="FFFF9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12</xdr:row>
      <xdr:rowOff>22860</xdr:rowOff>
    </xdr:from>
    <xdr:to>
      <xdr:col>11</xdr:col>
      <xdr:colOff>22860</xdr:colOff>
      <xdr:row>18</xdr:row>
      <xdr:rowOff>30480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8EEA528-DF2B-4871-911D-BC8BAC8AAB23}"/>
            </a:ext>
          </a:extLst>
        </xdr:cNvPr>
        <xdr:cNvSpPr txBox="1"/>
      </xdr:nvSpPr>
      <xdr:spPr>
        <a:xfrm>
          <a:off x="15240" y="4061460"/>
          <a:ext cx="12763500" cy="1790700"/>
        </a:xfrm>
        <a:prstGeom prst="rect">
          <a:avLst/>
        </a:prstGeom>
        <a:solidFill>
          <a:srgbClr val="99FFCC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 u="none" baseline="0">
              <a:latin typeface="TH SarabunPSK" panose="020B0500040200020003" pitchFamily="34" charset="-34"/>
              <a:cs typeface="TH SarabunPSK" panose="020B0500040200020003" pitchFamily="34" charset="-34"/>
            </a:rPr>
            <a:t>ให้นักเรียน รวมคะแนนวิชา คอมพิวเตอร์ ซึ่งประกอบไปด้วย คะแนนมาเรียน คะแนนงานที่มอบหมาย และคะแนนสอบ และนำคะแนนรวมมาคิดเป็นเกรด โดย</a:t>
          </a:r>
        </a:p>
        <a:p>
          <a:r>
            <a:rPr lang="th-TH" sz="1800" b="1" u="none" baseline="0">
              <a:latin typeface="TH SarabunPSK" panose="020B0500040200020003" pitchFamily="34" charset="-34"/>
              <a:cs typeface="TH SarabunPSK" panose="020B0500040200020003" pitchFamily="34" charset="-34"/>
            </a:rPr>
            <a:t>- คะแนน มากกว่าหรือเท่ากับ 80  ได้เกรด </a:t>
          </a:r>
          <a:r>
            <a:rPr lang="en-US" sz="1800" b="1" u="none" baseline="0">
              <a:latin typeface="TH SarabunPSK" panose="020B0500040200020003" pitchFamily="34" charset="-34"/>
              <a:cs typeface="TH SarabunPSK" panose="020B0500040200020003" pitchFamily="34" charset="-34"/>
            </a:rPr>
            <a:t>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8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- คะแนน มากกว่าหรือเท่ากับ </a:t>
          </a:r>
          <a:r>
            <a:rPr lang="en-US" sz="18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7</a:t>
          </a:r>
          <a:r>
            <a:rPr lang="th-TH" sz="18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 ได้เกรด </a:t>
          </a:r>
          <a:r>
            <a:rPr lang="en-US" sz="18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B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8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- คะแนน มากกว่าหรือเท่ากับ </a:t>
          </a:r>
          <a:r>
            <a:rPr lang="en-US" sz="18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6</a:t>
          </a:r>
          <a:r>
            <a:rPr lang="th-TH" sz="18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 ได้เกรด </a:t>
          </a:r>
          <a:r>
            <a:rPr lang="en-US" sz="18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C</a:t>
          </a:r>
          <a:endParaRPr lang="en-US" sz="1800" b="1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8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- คะแนน มากกว่าหรือเท่ากับ </a:t>
          </a:r>
          <a:r>
            <a:rPr lang="en-US" sz="18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5</a:t>
          </a:r>
          <a:r>
            <a:rPr lang="th-TH" sz="18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 ได้เกรด </a:t>
          </a:r>
          <a:r>
            <a:rPr lang="en-US" sz="18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8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- คะแนน ต่ำกว่า 50 ได้เกรด </a:t>
          </a:r>
          <a:r>
            <a:rPr lang="en-US" sz="18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F</a:t>
          </a:r>
          <a:endParaRPr lang="en-US" sz="1800" b="1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>
            <a:effectLst/>
          </a:endParaRPr>
        </a:p>
        <a:p>
          <a:endParaRPr lang="th-TH" sz="1100" b="0" u="none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71243-F503-4120-AD9C-B5734561755D}">
  <dimension ref="A1:R116"/>
  <sheetViews>
    <sheetView topLeftCell="A44" zoomScaleNormal="100" workbookViewId="0">
      <selection activeCell="G52" sqref="G52"/>
    </sheetView>
  </sheetViews>
  <sheetFormatPr defaultColWidth="8.90625" defaultRowHeight="23"/>
  <cols>
    <col min="1" max="1" width="5.6328125" style="2" customWidth="1"/>
    <col min="2" max="2" width="12.81640625" style="2" customWidth="1"/>
    <col min="3" max="3" width="14.453125" style="2" customWidth="1"/>
    <col min="4" max="5" width="18.453125" style="2" customWidth="1"/>
    <col min="6" max="6" width="28.6328125" style="2" customWidth="1"/>
    <col min="7" max="7" width="22.81640625" style="2" customWidth="1"/>
    <col min="8" max="8" width="19.6328125" style="2" customWidth="1"/>
    <col min="9" max="9" width="8.90625" style="2"/>
    <col min="10" max="10" width="11.81640625" style="2" customWidth="1"/>
    <col min="11" max="11" width="14.6328125" style="2" customWidth="1"/>
    <col min="12" max="12" width="16" style="2" customWidth="1"/>
    <col min="13" max="16384" width="8.90625" style="2"/>
  </cols>
  <sheetData>
    <row r="1" spans="1:18" ht="43.75" customHeight="1">
      <c r="A1" s="105" t="s">
        <v>70</v>
      </c>
      <c r="B1" s="106"/>
      <c r="C1" s="106"/>
      <c r="D1" s="106"/>
      <c r="E1" s="106"/>
      <c r="F1" s="106"/>
      <c r="G1" s="106"/>
      <c r="H1" s="106"/>
      <c r="I1" s="106"/>
      <c r="J1" s="106"/>
      <c r="K1" s="107"/>
    </row>
    <row r="3" spans="1:18">
      <c r="A3" s="3" t="s">
        <v>71</v>
      </c>
      <c r="B3" s="4"/>
      <c r="C3" s="4"/>
      <c r="D3" s="4"/>
      <c r="E3" s="4"/>
      <c r="F3" s="4"/>
      <c r="G3" s="4"/>
      <c r="H3" s="34"/>
    </row>
    <row r="5" spans="1:18" s="1" customFormat="1">
      <c r="A5" s="29" t="s">
        <v>13</v>
      </c>
      <c r="B5" s="29"/>
      <c r="C5" s="30" t="s">
        <v>11</v>
      </c>
      <c r="D5" s="20" t="s">
        <v>12</v>
      </c>
      <c r="E5" s="30" t="s">
        <v>14</v>
      </c>
    </row>
    <row r="6" spans="1:18">
      <c r="C6" s="22">
        <v>10</v>
      </c>
      <c r="D6" s="33">
        <v>3</v>
      </c>
      <c r="E6" s="31">
        <f>C6*D6</f>
        <v>30</v>
      </c>
    </row>
    <row r="7" spans="1:18">
      <c r="E7" s="25" t="s">
        <v>80</v>
      </c>
    </row>
    <row r="8" spans="1:18">
      <c r="E8" s="26"/>
    </row>
    <row r="9" spans="1:18">
      <c r="E9" s="26"/>
    </row>
    <row r="10" spans="1:18" ht="23.4" customHeight="1">
      <c r="A10" s="111" t="s">
        <v>83</v>
      </c>
      <c r="B10" s="111"/>
      <c r="C10" s="111"/>
      <c r="D10" s="111"/>
      <c r="E10" s="111"/>
      <c r="F10" s="111"/>
      <c r="G10" s="111"/>
    </row>
    <row r="12" spans="1:18">
      <c r="A12" s="30" t="s">
        <v>0</v>
      </c>
      <c r="B12" s="32" t="s">
        <v>11</v>
      </c>
      <c r="C12" s="32" t="s">
        <v>12</v>
      </c>
      <c r="D12" s="30" t="s">
        <v>15</v>
      </c>
      <c r="E12" s="30" t="s">
        <v>20</v>
      </c>
      <c r="F12" s="32" t="s">
        <v>1</v>
      </c>
      <c r="R12" s="1"/>
    </row>
    <row r="13" spans="1:18">
      <c r="A13" s="35">
        <v>1</v>
      </c>
      <c r="B13" s="36">
        <f>1024+C13</f>
        <v>2903</v>
      </c>
      <c r="C13" s="36">
        <v>1879</v>
      </c>
      <c r="D13" s="37" t="s">
        <v>16</v>
      </c>
      <c r="E13" s="38">
        <f>B13+C13</f>
        <v>4782</v>
      </c>
      <c r="F13" s="39" t="str">
        <f>IF(E13="","",IF(E13=B13+C13,"ถูกต้อง","ผิด"))</f>
        <v>ถูกต้อง</v>
      </c>
      <c r="R13" s="40"/>
    </row>
    <row r="14" spans="1:18">
      <c r="A14" s="35">
        <v>2</v>
      </c>
      <c r="B14" s="41">
        <v>6534</v>
      </c>
      <c r="C14" s="36">
        <v>485</v>
      </c>
      <c r="D14" s="35" t="s">
        <v>17</v>
      </c>
      <c r="E14" s="38">
        <f>B14-C14</f>
        <v>6049</v>
      </c>
      <c r="F14" s="39" t="str">
        <f>IF(E14="","",IF(E14=B14-C14,"ถูกต้อง","ผิด"))</f>
        <v>ถูกต้อง</v>
      </c>
      <c r="R14" s="40"/>
    </row>
    <row r="15" spans="1:18">
      <c r="A15" s="35">
        <v>3</v>
      </c>
      <c r="B15" s="36">
        <v>25</v>
      </c>
      <c r="C15" s="36">
        <v>14</v>
      </c>
      <c r="D15" s="35" t="s">
        <v>18</v>
      </c>
      <c r="E15" s="38">
        <f>B15*C15</f>
        <v>350</v>
      </c>
      <c r="F15" s="39" t="str">
        <f>IF(E15="","",IF(E15=B15*C15,"ถูกต้อง","ผิด"))</f>
        <v>ถูกต้อง</v>
      </c>
      <c r="R15" s="40"/>
    </row>
    <row r="16" spans="1:18">
      <c r="A16" s="35">
        <v>4</v>
      </c>
      <c r="B16" s="36">
        <v>96</v>
      </c>
      <c r="C16" s="36">
        <v>3</v>
      </c>
      <c r="D16" s="35" t="s">
        <v>19</v>
      </c>
      <c r="E16" s="38">
        <f>B16/C16</f>
        <v>32</v>
      </c>
      <c r="F16" s="39" t="str">
        <f>IF(E16="","",IF(E16=B16/C16,"ถูกต้อง","ผิด"))</f>
        <v>ถูกต้อง</v>
      </c>
      <c r="R16" s="40"/>
    </row>
    <row r="17" spans="1:18">
      <c r="R17" s="40"/>
    </row>
    <row r="18" spans="1:18">
      <c r="A18" s="30" t="s">
        <v>0</v>
      </c>
      <c r="B18" s="32" t="s">
        <v>21</v>
      </c>
      <c r="C18" s="32" t="s">
        <v>22</v>
      </c>
      <c r="D18" s="30" t="s">
        <v>23</v>
      </c>
      <c r="E18" s="32" t="s">
        <v>15</v>
      </c>
      <c r="F18" s="32" t="s">
        <v>20</v>
      </c>
      <c r="G18" s="32" t="s">
        <v>1</v>
      </c>
      <c r="R18" s="40"/>
    </row>
    <row r="19" spans="1:18" s="1" customFormat="1">
      <c r="A19" s="35">
        <v>5</v>
      </c>
      <c r="B19" s="42">
        <v>20</v>
      </c>
      <c r="C19" s="42">
        <v>2</v>
      </c>
      <c r="D19" s="42">
        <v>5</v>
      </c>
      <c r="E19" s="25" t="s">
        <v>24</v>
      </c>
      <c r="F19" s="21">
        <v>110</v>
      </c>
      <c r="G19" s="27" t="str">
        <f>IF(F19="","",IF(F19=(B19+C19)*D19,"ถูกต้อง","ผิด"))</f>
        <v>ถูกต้อง</v>
      </c>
      <c r="R19" s="43"/>
    </row>
    <row r="20" spans="1:18">
      <c r="A20" s="35">
        <v>6</v>
      </c>
      <c r="B20" s="42">
        <v>20</v>
      </c>
      <c r="C20" s="42">
        <v>2</v>
      </c>
      <c r="D20" s="42">
        <v>5</v>
      </c>
      <c r="E20" s="25" t="s">
        <v>74</v>
      </c>
      <c r="F20" s="21">
        <f>B20*C20+D20</f>
        <v>45</v>
      </c>
      <c r="G20" s="27" t="str">
        <f>IF(F20="","",IF(F20=B20*C20+D20,"ถูกต้อง","ผิด"))</f>
        <v>ถูกต้อง</v>
      </c>
      <c r="R20" s="40"/>
    </row>
    <row r="21" spans="1:18">
      <c r="A21" s="35">
        <v>7</v>
      </c>
      <c r="B21" s="42">
        <v>20</v>
      </c>
      <c r="C21" s="42">
        <v>2</v>
      </c>
      <c r="D21" s="42">
        <v>5</v>
      </c>
      <c r="E21" s="25" t="s">
        <v>72</v>
      </c>
      <c r="F21" s="21">
        <f>B21*C21*D21</f>
        <v>200</v>
      </c>
      <c r="G21" s="27" t="str">
        <f>IF(F21="","",IF(F21=B21*C21*D21,"ถูกต้อง","ผิด"))</f>
        <v>ถูกต้อง</v>
      </c>
      <c r="R21" s="40"/>
    </row>
    <row r="22" spans="1:18">
      <c r="A22" s="35">
        <v>8</v>
      </c>
      <c r="B22" s="42">
        <v>20</v>
      </c>
      <c r="C22" s="42">
        <v>2</v>
      </c>
      <c r="D22" s="42">
        <v>5</v>
      </c>
      <c r="E22" s="25" t="s">
        <v>73</v>
      </c>
      <c r="F22" s="21">
        <f>B22/C22*D22</f>
        <v>50</v>
      </c>
      <c r="G22" s="27" t="str">
        <f>IF(F22="","",IF(F22=B22/C22*D22,"ถูกต้อง","ผิด"))</f>
        <v>ถูกต้อง</v>
      </c>
      <c r="R22" s="40"/>
    </row>
    <row r="23" spans="1:18">
      <c r="A23" s="35">
        <v>9</v>
      </c>
      <c r="B23" s="42">
        <v>20</v>
      </c>
      <c r="C23" s="42">
        <v>2</v>
      </c>
      <c r="D23" s="42">
        <v>5</v>
      </c>
      <c r="E23" s="25" t="s">
        <v>81</v>
      </c>
      <c r="F23" s="21">
        <v>3.6</v>
      </c>
      <c r="G23" s="27" t="str">
        <f>IF(F23="","",IF(F23=(B23-C23)/D23,"ถูกต้อง","ผิด"))</f>
        <v>ถูกต้อง</v>
      </c>
      <c r="R23" s="40"/>
    </row>
    <row r="24" spans="1:18">
      <c r="A24" s="43"/>
      <c r="E24" s="26"/>
      <c r="F24" s="26"/>
      <c r="G24" s="26"/>
      <c r="R24" s="40"/>
    </row>
    <row r="25" spans="1:18">
      <c r="A25" s="105" t="s">
        <v>85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7"/>
      <c r="R25" s="40"/>
    </row>
    <row r="26" spans="1:18">
      <c r="A26" s="43"/>
      <c r="E26" s="26"/>
      <c r="F26" s="26"/>
      <c r="G26" s="26"/>
      <c r="R26" s="40"/>
    </row>
    <row r="27" spans="1:18">
      <c r="A27" s="3" t="s">
        <v>96</v>
      </c>
      <c r="B27" s="4"/>
      <c r="C27" s="4"/>
      <c r="D27" s="4"/>
      <c r="E27" s="4"/>
      <c r="F27" s="4"/>
      <c r="G27" s="4"/>
      <c r="H27" s="34"/>
      <c r="R27" s="40"/>
    </row>
    <row r="28" spans="1:18">
      <c r="A28" s="1"/>
      <c r="R28" s="40"/>
    </row>
    <row r="29" spans="1:18">
      <c r="A29" s="29" t="s">
        <v>13</v>
      </c>
      <c r="B29" s="29"/>
      <c r="C29" s="30" t="s">
        <v>11</v>
      </c>
      <c r="D29" s="20" t="s">
        <v>12</v>
      </c>
      <c r="E29" s="30" t="s">
        <v>75</v>
      </c>
      <c r="F29" s="20" t="s">
        <v>76</v>
      </c>
      <c r="G29" s="30" t="s">
        <v>77</v>
      </c>
      <c r="H29" s="32" t="s">
        <v>78</v>
      </c>
      <c r="R29" s="40"/>
    </row>
    <row r="30" spans="1:18">
      <c r="C30" s="23">
        <v>1</v>
      </c>
      <c r="D30" s="24">
        <v>2</v>
      </c>
      <c r="E30" s="25">
        <v>3</v>
      </c>
      <c r="F30" s="25">
        <v>4</v>
      </c>
      <c r="G30" s="25">
        <v>5</v>
      </c>
      <c r="H30" s="21">
        <f>SUM(C30:G30)</f>
        <v>15</v>
      </c>
      <c r="R30" s="40"/>
    </row>
    <row r="31" spans="1:18">
      <c r="C31" s="26"/>
      <c r="D31" s="26"/>
      <c r="E31" s="26"/>
      <c r="F31" s="26"/>
      <c r="G31" s="26"/>
      <c r="H31" s="25" t="s">
        <v>79</v>
      </c>
      <c r="R31" s="40"/>
    </row>
    <row r="32" spans="1:18">
      <c r="C32" s="26"/>
      <c r="D32" s="26"/>
      <c r="E32" s="26"/>
      <c r="F32" s="26"/>
      <c r="G32" s="26"/>
      <c r="H32" s="26"/>
      <c r="R32" s="40"/>
    </row>
    <row r="33" spans="1:18">
      <c r="C33" s="26"/>
      <c r="D33" s="26"/>
      <c r="E33" s="26"/>
      <c r="F33" s="26"/>
      <c r="G33" s="26"/>
      <c r="H33" s="26"/>
      <c r="R33" s="40"/>
    </row>
    <row r="34" spans="1:18" ht="27" customHeight="1">
      <c r="B34" s="112" t="s">
        <v>84</v>
      </c>
      <c r="C34" s="113"/>
      <c r="D34" s="113"/>
      <c r="E34" s="113"/>
      <c r="F34" s="113"/>
      <c r="G34" s="113"/>
      <c r="K34"/>
      <c r="L34"/>
    </row>
    <row r="35" spans="1:18">
      <c r="B35" s="1"/>
      <c r="C35" s="44" t="s">
        <v>57</v>
      </c>
      <c r="D35" s="44" t="s">
        <v>58</v>
      </c>
      <c r="E35" s="44" t="s">
        <v>59</v>
      </c>
      <c r="F35" s="44" t="s">
        <v>61</v>
      </c>
      <c r="G35" s="32" t="s">
        <v>1</v>
      </c>
      <c r="K35"/>
      <c r="L35"/>
      <c r="M35" s="1"/>
    </row>
    <row r="36" spans="1:18">
      <c r="B36" s="45" t="s">
        <v>54</v>
      </c>
      <c r="C36" s="46">
        <v>100</v>
      </c>
      <c r="D36" s="46">
        <v>1200</v>
      </c>
      <c r="E36" s="46">
        <v>500</v>
      </c>
      <c r="F36" s="47">
        <f>C36+D36+E36</f>
        <v>1800</v>
      </c>
      <c r="G36" s="27" t="str">
        <f>IF(F36="","",IF(F36=SUM(C36:E36),"ถูกต้อง","ผิด"))</f>
        <v>ถูกต้อง</v>
      </c>
      <c r="H36" s="43"/>
      <c r="I36" s="43"/>
      <c r="J36" s="43"/>
      <c r="K36"/>
      <c r="L36"/>
    </row>
    <row r="37" spans="1:18">
      <c r="B37" s="45" t="s">
        <v>55</v>
      </c>
      <c r="C37" s="46">
        <v>200</v>
      </c>
      <c r="D37" s="46">
        <v>1000</v>
      </c>
      <c r="E37" s="46">
        <v>1000</v>
      </c>
      <c r="F37" s="47">
        <f>C37+D37+E37</f>
        <v>2200</v>
      </c>
      <c r="G37" s="27" t="str">
        <f t="shared" ref="G37:G38" si="0">IF(F37="","",IF(F37=SUM(C37:E37),"ถูกต้อง","ผิด"))</f>
        <v>ถูกต้อง</v>
      </c>
      <c r="K37"/>
      <c r="L37"/>
    </row>
    <row r="38" spans="1:18">
      <c r="B38" s="45" t="s">
        <v>56</v>
      </c>
      <c r="C38" s="46">
        <v>100</v>
      </c>
      <c r="D38" s="46">
        <v>1500</v>
      </c>
      <c r="E38" s="46">
        <v>1500</v>
      </c>
      <c r="F38" s="47">
        <f>C38+D38+E38</f>
        <v>3100</v>
      </c>
      <c r="G38" s="27" t="str">
        <f t="shared" si="0"/>
        <v>ถูกต้อง</v>
      </c>
    </row>
    <row r="39" spans="1:18">
      <c r="B39" s="30" t="s">
        <v>60</v>
      </c>
      <c r="C39" s="47"/>
      <c r="D39" s="47"/>
      <c r="E39" s="47"/>
      <c r="F39" s="32" t="s">
        <v>82</v>
      </c>
      <c r="G39" s="32" t="s">
        <v>1</v>
      </c>
    </row>
    <row r="40" spans="1:18">
      <c r="B40" s="32" t="s">
        <v>1</v>
      </c>
      <c r="C40" s="27" t="str">
        <f>IF(C39="","",IF(C39=SUM(C36:C38),"ถูกต้อง","ผิด"))</f>
        <v/>
      </c>
      <c r="D40" s="27" t="str">
        <f t="shared" ref="D40:E40" si="1">IF(D39="","",IF(D39=SUM(D36:D38),"ถูกต้อง","ผิด"))</f>
        <v/>
      </c>
      <c r="E40" s="27" t="str">
        <f t="shared" si="1"/>
        <v/>
      </c>
      <c r="F40" s="21">
        <f>F36+F37+F38</f>
        <v>7100</v>
      </c>
      <c r="G40" s="26" t="str">
        <f>IF(F40="","",IF(F40=SUM(C36:E38),"ถูกต้อง","ผิด"))</f>
        <v>ถูกต้อง</v>
      </c>
    </row>
    <row r="42" spans="1:18">
      <c r="A42" s="3" t="s">
        <v>95</v>
      </c>
      <c r="B42" s="4"/>
      <c r="C42" s="4"/>
      <c r="D42" s="4"/>
      <c r="E42" s="4"/>
      <c r="F42" s="4"/>
      <c r="G42" s="4"/>
      <c r="H42" s="34"/>
    </row>
    <row r="43" spans="1:18">
      <c r="A43" s="1"/>
    </row>
    <row r="44" spans="1:18">
      <c r="A44" s="105" t="s">
        <v>90</v>
      </c>
      <c r="B44" s="106"/>
      <c r="C44" s="106"/>
      <c r="D44" s="106"/>
      <c r="E44" s="106"/>
      <c r="F44" s="106"/>
      <c r="G44" s="106"/>
      <c r="H44" s="106"/>
      <c r="I44" s="106"/>
      <c r="J44" s="106"/>
      <c r="K44" s="107"/>
    </row>
    <row r="45" spans="1:18">
      <c r="B45" s="29" t="s">
        <v>86</v>
      </c>
      <c r="C45" s="48"/>
      <c r="D45" s="48"/>
    </row>
    <row r="46" spans="1:18">
      <c r="A46" s="1" t="s">
        <v>87</v>
      </c>
      <c r="B46" s="30" t="s">
        <v>11</v>
      </c>
      <c r="C46" s="30" t="s">
        <v>12</v>
      </c>
      <c r="D46" s="30" t="s">
        <v>75</v>
      </c>
      <c r="E46" s="20" t="s">
        <v>76</v>
      </c>
      <c r="F46" s="30" t="s">
        <v>77</v>
      </c>
      <c r="G46" s="32" t="s">
        <v>78</v>
      </c>
    </row>
    <row r="47" spans="1:18">
      <c r="B47" s="23">
        <v>10</v>
      </c>
      <c r="C47" s="24">
        <v>9</v>
      </c>
      <c r="D47" s="25">
        <v>8</v>
      </c>
      <c r="E47" s="25">
        <v>4</v>
      </c>
      <c r="F47" s="25">
        <v>3</v>
      </c>
      <c r="G47" s="21">
        <f>SUMIF(B47:F47,"&gt;5")</f>
        <v>27</v>
      </c>
    </row>
    <row r="48" spans="1:18">
      <c r="B48" s="26"/>
      <c r="C48" s="26"/>
      <c r="D48" s="26"/>
      <c r="E48" s="26"/>
      <c r="F48" s="26"/>
      <c r="G48" s="25" t="s">
        <v>88</v>
      </c>
    </row>
    <row r="50" spans="1:11">
      <c r="B50" s="101" t="s">
        <v>89</v>
      </c>
      <c r="C50" s="101"/>
      <c r="D50" s="101"/>
      <c r="E50" s="101"/>
      <c r="F50" s="101"/>
      <c r="G50" s="101"/>
      <c r="H50" s="101"/>
    </row>
    <row r="51" spans="1:11">
      <c r="B51" s="30" t="s">
        <v>11</v>
      </c>
      <c r="C51" s="30" t="s">
        <v>12</v>
      </c>
      <c r="D51" s="30" t="s">
        <v>75</v>
      </c>
      <c r="E51" s="20" t="s">
        <v>76</v>
      </c>
      <c r="F51" s="30" t="s">
        <v>77</v>
      </c>
      <c r="G51" s="32" t="s">
        <v>78</v>
      </c>
      <c r="H51" s="32" t="s">
        <v>1</v>
      </c>
    </row>
    <row r="52" spans="1:11">
      <c r="B52" s="23">
        <v>10</v>
      </c>
      <c r="C52" s="24">
        <v>9</v>
      </c>
      <c r="D52" s="25">
        <v>8</v>
      </c>
      <c r="E52" s="25">
        <v>5</v>
      </c>
      <c r="F52" s="25">
        <v>3</v>
      </c>
      <c r="G52" s="21">
        <f>B52+C52+D52+E52+F52/5</f>
        <v>32.6</v>
      </c>
      <c r="H52" s="26" t="str">
        <f>IF(G52="","",IF(G52=SUMIF(B52:F52,"&gt;=5"),"ถูกต้อง","ผิด"))</f>
        <v>ผิด</v>
      </c>
    </row>
    <row r="53" spans="1:11">
      <c r="B53" s="26"/>
      <c r="C53" s="26"/>
      <c r="D53" s="26"/>
      <c r="E53" s="26"/>
      <c r="F53" s="26"/>
      <c r="G53" s="26"/>
      <c r="H53"/>
    </row>
    <row r="54" spans="1:11">
      <c r="A54" s="105" t="s">
        <v>91</v>
      </c>
      <c r="B54" s="106"/>
      <c r="C54" s="106"/>
      <c r="D54" s="106"/>
      <c r="E54" s="106"/>
      <c r="F54" s="106"/>
      <c r="G54" s="106"/>
      <c r="H54" s="106"/>
      <c r="I54" s="106"/>
      <c r="J54" s="106"/>
      <c r="K54" s="107"/>
    </row>
    <row r="56" spans="1:11">
      <c r="A56" s="3" t="s">
        <v>94</v>
      </c>
      <c r="B56" s="4"/>
      <c r="C56" s="4"/>
      <c r="D56" s="4"/>
      <c r="E56" s="4"/>
      <c r="F56" s="4"/>
      <c r="G56" s="4"/>
      <c r="H56" s="34"/>
    </row>
    <row r="58" spans="1:11">
      <c r="B58" s="29" t="s">
        <v>92</v>
      </c>
      <c r="C58" s="48"/>
      <c r="D58" s="48"/>
    </row>
    <row r="59" spans="1:11">
      <c r="B59" s="30" t="s">
        <v>11</v>
      </c>
      <c r="C59" s="30" t="s">
        <v>12</v>
      </c>
      <c r="D59" s="30" t="s">
        <v>75</v>
      </c>
      <c r="E59" s="20" t="s">
        <v>76</v>
      </c>
      <c r="F59" s="30" t="s">
        <v>77</v>
      </c>
      <c r="G59" s="32" t="s">
        <v>78</v>
      </c>
    </row>
    <row r="60" spans="1:11">
      <c r="B60" s="23">
        <v>10</v>
      </c>
      <c r="C60" s="24">
        <v>9</v>
      </c>
      <c r="D60" s="25">
        <v>8</v>
      </c>
      <c r="E60" s="25">
        <v>4</v>
      </c>
      <c r="F60" s="25">
        <v>3</v>
      </c>
      <c r="G60" s="21">
        <f>AVERAGE(B60:F60)</f>
        <v>6.8</v>
      </c>
    </row>
    <row r="61" spans="1:11">
      <c r="B61" s="26"/>
      <c r="C61" s="26"/>
      <c r="D61" s="26"/>
      <c r="E61" s="26"/>
      <c r="F61" s="26"/>
      <c r="G61" s="25" t="s">
        <v>93</v>
      </c>
    </row>
    <row r="63" spans="1:11">
      <c r="B63" s="101" t="s">
        <v>97</v>
      </c>
      <c r="C63" s="101"/>
      <c r="D63" s="101"/>
      <c r="E63" s="101"/>
      <c r="F63" s="101"/>
      <c r="G63" s="101"/>
      <c r="H63" s="101"/>
    </row>
    <row r="64" spans="1:11">
      <c r="B64" s="30" t="s">
        <v>11</v>
      </c>
      <c r="C64" s="30" t="s">
        <v>12</v>
      </c>
      <c r="D64" s="30" t="s">
        <v>75</v>
      </c>
      <c r="E64" s="20" t="s">
        <v>76</v>
      </c>
      <c r="F64" s="30" t="s">
        <v>77</v>
      </c>
      <c r="G64" s="32" t="s">
        <v>98</v>
      </c>
      <c r="H64" s="32" t="s">
        <v>1</v>
      </c>
    </row>
    <row r="65" spans="1:11">
      <c r="B65" s="23">
        <v>10</v>
      </c>
      <c r="C65" s="24">
        <v>9</v>
      </c>
      <c r="D65" s="25">
        <v>8</v>
      </c>
      <c r="E65" s="25">
        <v>5</v>
      </c>
      <c r="F65" s="25">
        <v>3</v>
      </c>
      <c r="G65" s="21">
        <f>AVERAGE(B65:F65)</f>
        <v>7</v>
      </c>
      <c r="H65" s="43" t="str">
        <f>IF(G65="","",IF(G65=AVERAGE(B65:F65),"ถูกต้อง","ผิด"))</f>
        <v>ถูกต้อง</v>
      </c>
    </row>
    <row r="67" spans="1:11">
      <c r="A67" s="105" t="s">
        <v>99</v>
      </c>
      <c r="B67" s="106"/>
      <c r="C67" s="106"/>
      <c r="D67" s="106"/>
      <c r="E67" s="106"/>
      <c r="F67" s="106"/>
      <c r="G67" s="106"/>
      <c r="H67" s="106"/>
      <c r="I67" s="106"/>
      <c r="J67" s="106"/>
      <c r="K67" s="107"/>
    </row>
    <row r="69" spans="1:11">
      <c r="A69" s="3" t="s">
        <v>100</v>
      </c>
      <c r="B69" s="4"/>
      <c r="C69" s="4"/>
      <c r="D69" s="4"/>
      <c r="E69" s="4"/>
      <c r="F69" s="4"/>
      <c r="G69" s="4"/>
      <c r="H69" s="34"/>
    </row>
    <row r="71" spans="1:11">
      <c r="B71" s="29" t="s">
        <v>101</v>
      </c>
      <c r="C71" s="48"/>
      <c r="D71" s="48"/>
    </row>
    <row r="72" spans="1:11">
      <c r="B72" s="30" t="s">
        <v>11</v>
      </c>
      <c r="C72" s="30" t="s">
        <v>12</v>
      </c>
      <c r="D72" s="30" t="s">
        <v>75</v>
      </c>
      <c r="E72" s="20" t="s">
        <v>76</v>
      </c>
      <c r="F72" s="30" t="s">
        <v>77</v>
      </c>
      <c r="G72" s="32" t="s">
        <v>78</v>
      </c>
    </row>
    <row r="73" spans="1:11">
      <c r="B73" s="23">
        <v>10</v>
      </c>
      <c r="C73" s="24">
        <v>9</v>
      </c>
      <c r="D73" s="25">
        <v>8</v>
      </c>
      <c r="E73" s="25">
        <v>15</v>
      </c>
      <c r="F73" s="25">
        <v>3</v>
      </c>
      <c r="G73" s="21">
        <f>MAX(B73:F73)</f>
        <v>15</v>
      </c>
    </row>
    <row r="74" spans="1:11">
      <c r="B74" s="26"/>
      <c r="C74" s="26"/>
      <c r="D74" s="26"/>
      <c r="E74" s="26"/>
      <c r="F74" s="26"/>
      <c r="G74" s="25" t="s">
        <v>102</v>
      </c>
    </row>
    <row r="76" spans="1:11">
      <c r="A76" s="3" t="s">
        <v>103</v>
      </c>
      <c r="B76" s="4"/>
      <c r="C76" s="4"/>
      <c r="D76" s="4"/>
      <c r="E76" s="4"/>
      <c r="F76" s="4"/>
      <c r="G76" s="4"/>
      <c r="H76" s="34"/>
    </row>
    <row r="78" spans="1:11">
      <c r="B78" s="29" t="s">
        <v>101</v>
      </c>
      <c r="C78" s="48"/>
      <c r="D78" s="48"/>
    </row>
    <row r="79" spans="1:11">
      <c r="B79" s="30" t="s">
        <v>11</v>
      </c>
      <c r="C79" s="30" t="s">
        <v>12</v>
      </c>
      <c r="D79" s="30" t="s">
        <v>75</v>
      </c>
      <c r="E79" s="20" t="s">
        <v>76</v>
      </c>
      <c r="F79" s="30" t="s">
        <v>77</v>
      </c>
      <c r="G79" s="32" t="s">
        <v>78</v>
      </c>
    </row>
    <row r="80" spans="1:11">
      <c r="B80" s="23">
        <v>10</v>
      </c>
      <c r="C80" s="24">
        <v>9</v>
      </c>
      <c r="D80" s="25">
        <v>8</v>
      </c>
      <c r="E80" s="25">
        <v>15</v>
      </c>
      <c r="F80" s="25">
        <v>3</v>
      </c>
      <c r="G80" s="21">
        <f>MIN(B80:F80)</f>
        <v>3</v>
      </c>
    </row>
    <row r="81" spans="2:8">
      <c r="B81" s="26"/>
      <c r="C81" s="26"/>
      <c r="D81" s="26"/>
      <c r="E81" s="26"/>
      <c r="F81" s="26"/>
      <c r="G81" s="25" t="s">
        <v>104</v>
      </c>
    </row>
    <row r="83" spans="2:8">
      <c r="B83" s="101" t="s">
        <v>105</v>
      </c>
      <c r="C83" s="101"/>
      <c r="D83" s="101"/>
      <c r="E83" s="101"/>
      <c r="F83" s="101"/>
      <c r="G83" s="101"/>
      <c r="H83" s="101"/>
    </row>
    <row r="84" spans="2:8">
      <c r="B84" s="35">
        <v>1</v>
      </c>
      <c r="C84" s="35">
        <v>2</v>
      </c>
      <c r="D84" s="35">
        <v>15</v>
      </c>
      <c r="E84" s="49">
        <v>17</v>
      </c>
      <c r="F84" s="35">
        <v>19</v>
      </c>
      <c r="G84" s="32" t="s">
        <v>106</v>
      </c>
      <c r="H84" s="32" t="s">
        <v>1</v>
      </c>
    </row>
    <row r="85" spans="2:8">
      <c r="B85" s="25">
        <v>10</v>
      </c>
      <c r="C85" s="50">
        <v>9</v>
      </c>
      <c r="D85" s="25">
        <v>8</v>
      </c>
      <c r="E85" s="25">
        <v>5</v>
      </c>
      <c r="F85" s="25">
        <v>3</v>
      </c>
      <c r="G85" s="21">
        <v>102</v>
      </c>
      <c r="H85" s="27" t="str">
        <f>IF(G85="","",IF(G85=MAX(B84:F88),"ถูกต้อง","ผิด"))</f>
        <v>ถูกต้อง</v>
      </c>
    </row>
    <row r="86" spans="2:8">
      <c r="B86" s="35">
        <v>11</v>
      </c>
      <c r="C86" s="35">
        <v>13</v>
      </c>
      <c r="D86" s="35">
        <v>15</v>
      </c>
      <c r="E86" s="49">
        <v>17</v>
      </c>
      <c r="F86" s="35">
        <v>19</v>
      </c>
      <c r="G86" s="32" t="s">
        <v>107</v>
      </c>
      <c r="H86" s="32" t="s">
        <v>1</v>
      </c>
    </row>
    <row r="87" spans="2:8">
      <c r="B87" s="25">
        <v>10</v>
      </c>
      <c r="C87" s="50">
        <v>29</v>
      </c>
      <c r="D87" s="25">
        <v>8</v>
      </c>
      <c r="E87" s="25">
        <v>102</v>
      </c>
      <c r="F87" s="25">
        <v>3</v>
      </c>
      <c r="G87" s="21">
        <v>1</v>
      </c>
      <c r="H87" s="27" t="str">
        <f>IF(G87="","",IF(G87=MIN(B84:F88),"ถูกต้อง","ผิด"))</f>
        <v>ถูกต้อง</v>
      </c>
    </row>
    <row r="88" spans="2:8">
      <c r="B88" s="25">
        <v>22</v>
      </c>
      <c r="C88" s="50">
        <v>49</v>
      </c>
      <c r="D88" s="25">
        <v>21</v>
      </c>
      <c r="E88" s="25">
        <v>34</v>
      </c>
      <c r="F88" s="25">
        <v>16</v>
      </c>
    </row>
    <row r="89" spans="2:8">
      <c r="H89"/>
    </row>
    <row r="90" spans="2:8">
      <c r="B90" s="101" t="s">
        <v>115</v>
      </c>
      <c r="C90" s="101"/>
      <c r="D90" s="101"/>
      <c r="E90" s="101"/>
      <c r="F90" s="101"/>
      <c r="G90" s="101"/>
      <c r="H90" s="101"/>
    </row>
    <row r="91" spans="2:8">
      <c r="B91" s="110" t="s">
        <v>112</v>
      </c>
      <c r="C91" s="110"/>
      <c r="D91" s="110"/>
      <c r="E91" s="110"/>
      <c r="F91" s="110"/>
      <c r="G91" s="110"/>
      <c r="H91" s="110"/>
    </row>
    <row r="92" spans="2:8">
      <c r="B92" s="109" t="s">
        <v>25</v>
      </c>
      <c r="C92" s="109"/>
      <c r="D92" s="108" t="s">
        <v>111</v>
      </c>
      <c r="E92" s="108"/>
      <c r="F92" s="108"/>
      <c r="G92" s="109" t="s">
        <v>28</v>
      </c>
      <c r="H92" s="109" t="s">
        <v>1</v>
      </c>
    </row>
    <row r="93" spans="2:8">
      <c r="B93" s="109"/>
      <c r="C93" s="109"/>
      <c r="D93" s="32" t="s">
        <v>108</v>
      </c>
      <c r="E93" s="32" t="s">
        <v>109</v>
      </c>
      <c r="F93" s="32" t="s">
        <v>110</v>
      </c>
      <c r="G93" s="109"/>
      <c r="H93" s="109"/>
    </row>
    <row r="94" spans="2:8">
      <c r="B94" s="102" t="s">
        <v>113</v>
      </c>
      <c r="C94" s="102"/>
      <c r="D94" s="28">
        <v>8</v>
      </c>
      <c r="E94" s="28">
        <v>7</v>
      </c>
      <c r="F94" s="28">
        <v>6</v>
      </c>
      <c r="G94" s="28">
        <f>D94+E94</f>
        <v>15</v>
      </c>
      <c r="H94" s="27" t="str">
        <f>IF(G94="","",IF(G94=SUM(D94:F94)-MIN(D94:F94),"ถูกต้อง","ผิด"))</f>
        <v>ถูกต้อง</v>
      </c>
    </row>
    <row r="95" spans="2:8">
      <c r="B95" s="102" t="s">
        <v>114</v>
      </c>
      <c r="C95" s="102"/>
      <c r="D95" s="28">
        <v>7</v>
      </c>
      <c r="E95" s="28">
        <v>4</v>
      </c>
      <c r="F95" s="28">
        <v>9</v>
      </c>
      <c r="G95" s="28">
        <v>16</v>
      </c>
      <c r="H95" s="27" t="str">
        <f t="shared" ref="H95:H98" si="2">IF(G95="","",IF(G95=SUM(D95:F95)-MIN(D95:F95),"ถูกต้อง","ผิด"))</f>
        <v>ถูกต้อง</v>
      </c>
    </row>
    <row r="96" spans="2:8">
      <c r="B96" s="103" t="s">
        <v>176</v>
      </c>
      <c r="C96" s="104"/>
      <c r="D96" s="28">
        <v>5</v>
      </c>
      <c r="E96" s="28">
        <v>8</v>
      </c>
      <c r="F96" s="28">
        <v>6</v>
      </c>
      <c r="G96" s="28">
        <v>14</v>
      </c>
      <c r="H96" s="27" t="str">
        <f t="shared" si="2"/>
        <v>ถูกต้อง</v>
      </c>
    </row>
    <row r="97" spans="1:8">
      <c r="B97" s="103" t="s">
        <v>177</v>
      </c>
      <c r="C97" s="104"/>
      <c r="D97" s="28">
        <v>3</v>
      </c>
      <c r="E97" s="28">
        <v>9</v>
      </c>
      <c r="F97" s="28">
        <v>7</v>
      </c>
      <c r="G97" s="28">
        <v>16</v>
      </c>
      <c r="H97" s="27" t="str">
        <f t="shared" si="2"/>
        <v>ถูกต้อง</v>
      </c>
    </row>
    <row r="98" spans="1:8">
      <c r="B98" s="103" t="s">
        <v>178</v>
      </c>
      <c r="C98" s="104"/>
      <c r="D98" s="28">
        <v>8</v>
      </c>
      <c r="E98" s="28">
        <v>1</v>
      </c>
      <c r="F98" s="28">
        <v>9</v>
      </c>
      <c r="G98" s="28">
        <v>17</v>
      </c>
      <c r="H98" s="27" t="str">
        <f t="shared" si="2"/>
        <v>ถูกต้อง</v>
      </c>
    </row>
    <row r="99" spans="1:8">
      <c r="A99"/>
      <c r="B99"/>
      <c r="C99"/>
      <c r="D99"/>
      <c r="E99"/>
      <c r="F99"/>
      <c r="G99"/>
      <c r="H99"/>
    </row>
    <row r="100" spans="1:8">
      <c r="A100"/>
      <c r="B100"/>
      <c r="C100"/>
      <c r="D100"/>
      <c r="E100"/>
      <c r="F100"/>
      <c r="G100"/>
      <c r="H100"/>
    </row>
    <row r="101" spans="1:8">
      <c r="A101" s="3" t="s">
        <v>118</v>
      </c>
      <c r="B101" s="4"/>
      <c r="C101" s="4"/>
      <c r="D101" s="4"/>
      <c r="E101" s="4"/>
      <c r="F101" s="4"/>
      <c r="G101" s="4"/>
      <c r="H101" s="34"/>
    </row>
    <row r="103" spans="1:8">
      <c r="A103"/>
      <c r="B103"/>
      <c r="C103"/>
      <c r="D103" s="101" t="s">
        <v>116</v>
      </c>
      <c r="E103" s="101"/>
      <c r="F103" s="101"/>
      <c r="G103"/>
      <c r="H103"/>
    </row>
    <row r="104" spans="1:8">
      <c r="D104" s="100" t="s">
        <v>117</v>
      </c>
      <c r="E104" s="100"/>
      <c r="F104" s="52">
        <v>6</v>
      </c>
      <c r="G104" s="30" t="s">
        <v>1</v>
      </c>
      <c r="H104"/>
    </row>
    <row r="105" spans="1:8">
      <c r="B105"/>
      <c r="C105"/>
      <c r="D105" s="53" t="str">
        <f>$F$104&amp;" X"</f>
        <v>6 X</v>
      </c>
      <c r="E105" s="51">
        <v>1</v>
      </c>
      <c r="F105" s="21">
        <f>F104*E105</f>
        <v>6</v>
      </c>
      <c r="G105" s="27" t="str">
        <f>IF(F105="","",IF(F105=$F$104*E105,"ถูกต้อง","ผิด"))</f>
        <v>ถูกต้อง</v>
      </c>
      <c r="H105"/>
    </row>
    <row r="106" spans="1:8">
      <c r="B106"/>
      <c r="C106"/>
      <c r="D106" s="53" t="str">
        <f t="shared" ref="D106:D116" si="3">$F$104&amp;" X"</f>
        <v>6 X</v>
      </c>
      <c r="E106" s="51">
        <v>2</v>
      </c>
      <c r="F106" s="21">
        <f>F104*E106</f>
        <v>12</v>
      </c>
      <c r="G106" s="27" t="str">
        <f t="shared" ref="G106:G116" si="4">IF(F106="","",IF(F106=$F$104*E106,"ถูกต้อง","ผิด"))</f>
        <v>ถูกต้อง</v>
      </c>
      <c r="H106"/>
    </row>
    <row r="107" spans="1:8">
      <c r="B107"/>
      <c r="C107"/>
      <c r="D107" s="53" t="str">
        <f t="shared" si="3"/>
        <v>6 X</v>
      </c>
      <c r="E107" s="51">
        <v>3</v>
      </c>
      <c r="F107" s="21">
        <f>F104*E107</f>
        <v>18</v>
      </c>
      <c r="G107" s="27" t="str">
        <f t="shared" si="4"/>
        <v>ถูกต้อง</v>
      </c>
      <c r="H107"/>
    </row>
    <row r="108" spans="1:8">
      <c r="B108"/>
      <c r="C108"/>
      <c r="D108" s="53" t="str">
        <f t="shared" si="3"/>
        <v>6 X</v>
      </c>
      <c r="E108" s="51">
        <v>4</v>
      </c>
      <c r="F108" s="21">
        <f>F104*E108</f>
        <v>24</v>
      </c>
      <c r="G108" s="27" t="str">
        <f t="shared" si="4"/>
        <v>ถูกต้อง</v>
      </c>
      <c r="H108"/>
    </row>
    <row r="109" spans="1:8">
      <c r="B109"/>
      <c r="C109"/>
      <c r="D109" s="53" t="str">
        <f t="shared" si="3"/>
        <v>6 X</v>
      </c>
      <c r="E109" s="51">
        <v>5</v>
      </c>
      <c r="F109" s="21">
        <f>F104*E109</f>
        <v>30</v>
      </c>
      <c r="G109" s="27" t="str">
        <f t="shared" si="4"/>
        <v>ถูกต้อง</v>
      </c>
      <c r="H109"/>
    </row>
    <row r="110" spans="1:8">
      <c r="D110" s="53" t="str">
        <f t="shared" si="3"/>
        <v>6 X</v>
      </c>
      <c r="E110" s="51">
        <v>6</v>
      </c>
      <c r="F110" s="21">
        <v>36</v>
      </c>
      <c r="G110" s="27" t="str">
        <f t="shared" si="4"/>
        <v>ถูกต้อง</v>
      </c>
    </row>
    <row r="111" spans="1:8">
      <c r="D111" s="53" t="str">
        <f t="shared" si="3"/>
        <v>6 X</v>
      </c>
      <c r="E111" s="51">
        <v>7</v>
      </c>
      <c r="F111" s="21">
        <v>42</v>
      </c>
      <c r="G111" s="27" t="str">
        <f t="shared" si="4"/>
        <v>ถูกต้อง</v>
      </c>
    </row>
    <row r="112" spans="1:8">
      <c r="D112" s="53" t="str">
        <f t="shared" si="3"/>
        <v>6 X</v>
      </c>
      <c r="E112" s="51">
        <v>8</v>
      </c>
      <c r="F112" s="21">
        <v>48</v>
      </c>
      <c r="G112" s="27" t="str">
        <f t="shared" si="4"/>
        <v>ถูกต้อง</v>
      </c>
    </row>
    <row r="113" spans="4:7">
      <c r="D113" s="53" t="str">
        <f t="shared" si="3"/>
        <v>6 X</v>
      </c>
      <c r="E113" s="51">
        <v>9</v>
      </c>
      <c r="F113" s="21">
        <v>54</v>
      </c>
      <c r="G113" s="27" t="str">
        <f t="shared" si="4"/>
        <v>ถูกต้อง</v>
      </c>
    </row>
    <row r="114" spans="4:7">
      <c r="D114" s="53" t="str">
        <f t="shared" si="3"/>
        <v>6 X</v>
      </c>
      <c r="E114" s="51">
        <v>10</v>
      </c>
      <c r="F114" s="21">
        <v>60</v>
      </c>
      <c r="G114" s="27" t="str">
        <f t="shared" si="4"/>
        <v>ถูกต้อง</v>
      </c>
    </row>
    <row r="115" spans="4:7">
      <c r="D115" s="53" t="str">
        <f t="shared" si="3"/>
        <v>6 X</v>
      </c>
      <c r="E115" s="51">
        <v>11</v>
      </c>
      <c r="F115" s="21">
        <v>66</v>
      </c>
      <c r="G115" s="27" t="str">
        <f t="shared" si="4"/>
        <v>ถูกต้อง</v>
      </c>
    </row>
    <row r="116" spans="4:7">
      <c r="D116" s="53" t="str">
        <f t="shared" si="3"/>
        <v>6 X</v>
      </c>
      <c r="E116" s="51">
        <v>12</v>
      </c>
      <c r="F116" s="21">
        <v>72</v>
      </c>
      <c r="G116" s="27" t="str">
        <f t="shared" si="4"/>
        <v>ถูกต้อง</v>
      </c>
    </row>
  </sheetData>
  <mergeCells count="23">
    <mergeCell ref="A44:K44"/>
    <mergeCell ref="B50:H50"/>
    <mergeCell ref="A54:K54"/>
    <mergeCell ref="B63:H63"/>
    <mergeCell ref="A1:K1"/>
    <mergeCell ref="A25:K25"/>
    <mergeCell ref="A10:G10"/>
    <mergeCell ref="B34:G34"/>
    <mergeCell ref="A67:K67"/>
    <mergeCell ref="B83:H83"/>
    <mergeCell ref="D92:F92"/>
    <mergeCell ref="B92:C93"/>
    <mergeCell ref="G92:G93"/>
    <mergeCell ref="H92:H93"/>
    <mergeCell ref="B90:H90"/>
    <mergeCell ref="B91:H91"/>
    <mergeCell ref="D104:E104"/>
    <mergeCell ref="D103:F103"/>
    <mergeCell ref="B94:C94"/>
    <mergeCell ref="B95:C95"/>
    <mergeCell ref="B96:C96"/>
    <mergeCell ref="B97:C97"/>
    <mergeCell ref="B98:C98"/>
  </mergeCells>
  <phoneticPr fontId="11" type="noConversion"/>
  <conditionalFormatting sqref="C40:E40">
    <cfRule type="cellIs" dxfId="43" priority="17" operator="equal">
      <formula>"ถูกต้อง"</formula>
    </cfRule>
    <cfRule type="cellIs" dxfId="42" priority="18" operator="equal">
      <formula>"ผิด"</formula>
    </cfRule>
  </conditionalFormatting>
  <conditionalFormatting sqref="F13:F16 R13:R33">
    <cfRule type="containsText" dxfId="41" priority="43" operator="containsText" text="ผิด">
      <formula>NOT(ISERROR(SEARCH("ผิด",F13)))</formula>
    </cfRule>
    <cfRule type="containsText" dxfId="40" priority="44" operator="containsText" text="ถูกต้อง">
      <formula>NOT(ISERROR(SEARCH("ถูกต้อง",F13)))</formula>
    </cfRule>
  </conditionalFormatting>
  <conditionalFormatting sqref="G19">
    <cfRule type="cellIs" dxfId="39" priority="29" operator="equal">
      <formula>"ผิด"</formula>
    </cfRule>
  </conditionalFormatting>
  <conditionalFormatting sqref="G19:G24 G26">
    <cfRule type="cellIs" dxfId="38" priority="21" operator="equal">
      <formula>"ผิด"</formula>
    </cfRule>
    <cfRule type="cellIs" dxfId="37" priority="22" operator="equal">
      <formula>"ถูกต้อง"</formula>
    </cfRule>
  </conditionalFormatting>
  <conditionalFormatting sqref="G36:G38">
    <cfRule type="cellIs" dxfId="36" priority="19" operator="equal">
      <formula>"ถูกต้อง"</formula>
    </cfRule>
    <cfRule type="cellIs" dxfId="35" priority="20" operator="equal">
      <formula>"ผิด"</formula>
    </cfRule>
  </conditionalFormatting>
  <conditionalFormatting sqref="G40">
    <cfRule type="cellIs" dxfId="34" priority="15" operator="equal">
      <formula>"ผิด"</formula>
    </cfRule>
    <cfRule type="cellIs" dxfId="33" priority="16" operator="equal">
      <formula>"ถูกต้อง"</formula>
    </cfRule>
  </conditionalFormatting>
  <conditionalFormatting sqref="G105:G116">
    <cfRule type="cellIs" dxfId="32" priority="1" operator="equal">
      <formula>"ผิด"</formula>
    </cfRule>
    <cfRule type="cellIs" dxfId="31" priority="2" operator="equal">
      <formula>"ถูกต้อง"</formula>
    </cfRule>
  </conditionalFormatting>
  <conditionalFormatting sqref="H52">
    <cfRule type="cellIs" dxfId="30" priority="5" operator="equal">
      <formula>"ผิด"</formula>
    </cfRule>
    <cfRule type="cellIs" dxfId="29" priority="6" operator="equal">
      <formula>"ถูกต้อง"</formula>
    </cfRule>
  </conditionalFormatting>
  <conditionalFormatting sqref="H65">
    <cfRule type="cellIs" dxfId="28" priority="7" operator="equal">
      <formula>"ผิด"</formula>
    </cfRule>
    <cfRule type="cellIs" dxfId="27" priority="8" operator="equal">
      <formula>"ถูกต้อง"</formula>
    </cfRule>
  </conditionalFormatting>
  <conditionalFormatting sqref="H85">
    <cfRule type="cellIs" dxfId="26" priority="13" operator="equal">
      <formula>"ผิด"</formula>
    </cfRule>
    <cfRule type="cellIs" dxfId="25" priority="14" operator="equal">
      <formula>"ถูกต้อง"</formula>
    </cfRule>
  </conditionalFormatting>
  <conditionalFormatting sqref="H87">
    <cfRule type="cellIs" dxfId="24" priority="11" operator="equal">
      <formula>"ผิด"</formula>
    </cfRule>
    <cfRule type="cellIs" dxfId="23" priority="12" operator="equal">
      <formula>"ถูกต้อง"</formula>
    </cfRule>
  </conditionalFormatting>
  <conditionalFormatting sqref="H94:H98">
    <cfRule type="cellIs" dxfId="22" priority="9" operator="equal">
      <formula>"ผิด"</formula>
    </cfRule>
    <cfRule type="cellIs" dxfId="21" priority="10" operator="equal">
      <formula>"ถูกต้อง"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9AF06-A407-465F-A026-7411A2290907}">
  <dimension ref="A1:J25"/>
  <sheetViews>
    <sheetView topLeftCell="A9" workbookViewId="0">
      <selection activeCell="B25" sqref="B25"/>
    </sheetView>
  </sheetViews>
  <sheetFormatPr defaultColWidth="8.90625" defaultRowHeight="23"/>
  <cols>
    <col min="1" max="1" width="15.36328125" style="2" customWidth="1"/>
    <col min="2" max="2" width="42.1796875" style="2" customWidth="1"/>
    <col min="3" max="3" width="15" style="2" customWidth="1"/>
    <col min="4" max="4" width="35.6328125" style="2" customWidth="1"/>
    <col min="5" max="5" width="14.6328125" style="2" customWidth="1"/>
    <col min="6" max="7" width="14.08984375" style="2" customWidth="1"/>
    <col min="8" max="8" width="13.81640625" style="2" customWidth="1"/>
    <col min="9" max="9" width="13.1796875" style="2" hidden="1" customWidth="1"/>
    <col min="10" max="10" width="12.1796875" style="2" customWidth="1"/>
    <col min="11" max="16384" width="8.90625" style="2"/>
  </cols>
  <sheetData>
    <row r="1" spans="1:10" ht="37.25" customHeight="1">
      <c r="A1" s="114" t="s">
        <v>39</v>
      </c>
      <c r="B1" s="114"/>
      <c r="C1" s="114"/>
      <c r="D1" s="114"/>
      <c r="E1" s="114"/>
      <c r="F1" s="114"/>
      <c r="G1" s="114"/>
      <c r="H1" s="114"/>
      <c r="I1" s="114"/>
      <c r="J1" s="114"/>
    </row>
    <row r="3" spans="1:10">
      <c r="A3" s="72" t="s">
        <v>144</v>
      </c>
      <c r="B3" s="86"/>
      <c r="C3" s="86"/>
      <c r="D3" s="86"/>
    </row>
    <row r="5" spans="1:10">
      <c r="A5" s="29" t="s">
        <v>141</v>
      </c>
      <c r="B5" s="32" t="s">
        <v>11</v>
      </c>
      <c r="C5" s="32" t="s">
        <v>12</v>
      </c>
      <c r="D5" s="32" t="s">
        <v>40</v>
      </c>
    </row>
    <row r="6" spans="1:10">
      <c r="B6" s="87">
        <v>30</v>
      </c>
      <c r="C6" s="87">
        <v>30</v>
      </c>
      <c r="D6" s="21" t="str">
        <f>IF(B6=C6,"เท่ากัน","ไม่เท่ากัน")</f>
        <v>เท่ากัน</v>
      </c>
    </row>
    <row r="7" spans="1:10">
      <c r="D7" s="25" t="s">
        <v>119</v>
      </c>
    </row>
    <row r="9" spans="1:10">
      <c r="A9" s="115" t="s">
        <v>145</v>
      </c>
      <c r="B9" s="116"/>
      <c r="C9" s="32" t="s">
        <v>143</v>
      </c>
      <c r="D9" s="32" t="s">
        <v>142</v>
      </c>
    </row>
    <row r="10" spans="1:10">
      <c r="C10" s="95">
        <v>3</v>
      </c>
      <c r="D10" s="88" t="str">
        <f>IF(C10&lt;=9,"หลักหน่วย",IF(C10&lt;=99,"หลักสิบ",IF(C10&lt;=999,"หลักร้อย",IF(C10&lt;=9999,"หลักพัน"))))</f>
        <v>หลักหน่วย</v>
      </c>
    </row>
    <row r="11" spans="1:10">
      <c r="B11" s="117" t="s">
        <v>146</v>
      </c>
      <c r="C11" s="117"/>
      <c r="D11" s="117"/>
      <c r="E11" s="117"/>
      <c r="F11" s="117"/>
      <c r="G11" s="117"/>
    </row>
    <row r="12" spans="1:10">
      <c r="C12"/>
      <c r="D12"/>
      <c r="E12"/>
    </row>
    <row r="20" spans="1:10">
      <c r="A20" s="30" t="s">
        <v>3</v>
      </c>
      <c r="B20" s="30" t="s">
        <v>25</v>
      </c>
      <c r="C20" s="89" t="s">
        <v>26</v>
      </c>
      <c r="D20" s="30" t="s">
        <v>27</v>
      </c>
      <c r="E20" s="89" t="s">
        <v>6</v>
      </c>
      <c r="F20" s="89" t="s">
        <v>28</v>
      </c>
      <c r="G20" s="89" t="s">
        <v>1</v>
      </c>
      <c r="H20" s="30" t="s">
        <v>4</v>
      </c>
      <c r="I20" s="30"/>
      <c r="J20" s="30" t="s">
        <v>1</v>
      </c>
    </row>
    <row r="21" spans="1:10">
      <c r="A21" s="35">
        <v>1</v>
      </c>
      <c r="B21" s="90" t="s">
        <v>174</v>
      </c>
      <c r="C21" s="35">
        <v>18</v>
      </c>
      <c r="D21" s="35">
        <v>42</v>
      </c>
      <c r="E21" s="91">
        <v>20</v>
      </c>
      <c r="F21" s="47"/>
      <c r="G21" s="92" t="str">
        <f>IF(F21="","",IF(F21=(SUM(#REF!)),"ถูกต้อง","ผิด"))</f>
        <v/>
      </c>
      <c r="H21" s="47"/>
      <c r="I21" s="93" t="str">
        <f>IF(F21&gt;=80,"A",IF(F21&gt;=70,"B",IF(F21&gt;=60,"C",IF(F21&gt;=50,"D",IF(F21&lt;50,"F")))))</f>
        <v>F</v>
      </c>
      <c r="J21" s="94" t="str">
        <f>IF(H21="","",IF(H21=I21,"ถูกต้อง","ผิด"))</f>
        <v/>
      </c>
    </row>
    <row r="22" spans="1:10">
      <c r="A22" s="35">
        <v>2</v>
      </c>
      <c r="B22" s="90" t="s">
        <v>175</v>
      </c>
      <c r="C22" s="35">
        <v>17</v>
      </c>
      <c r="D22" s="35">
        <v>25</v>
      </c>
      <c r="E22" s="91">
        <v>25</v>
      </c>
      <c r="F22" s="47"/>
      <c r="G22" s="92" t="str">
        <f>IF(F22="","",IF(F22=(SUM(#REF!)),"ถูกต้อง","ผิด"))</f>
        <v/>
      </c>
      <c r="H22" s="47"/>
      <c r="I22" s="93" t="str">
        <f>IF(F22&gt;=80,"A",IF(F22&gt;=70,"B",IF(F22&gt;=60,"C",IF(F22&gt;=50,"D",IF(F22&lt;50,"F")))))</f>
        <v>F</v>
      </c>
      <c r="J22" s="94" t="str">
        <f t="shared" ref="J22:J25" si="0">IF(H22="","",IF(H22=I22,"ถูกต้อง","ผิด"))</f>
        <v/>
      </c>
    </row>
    <row r="23" spans="1:10">
      <c r="A23" s="35">
        <v>3</v>
      </c>
      <c r="B23" s="90" t="s">
        <v>176</v>
      </c>
      <c r="C23" s="35">
        <v>17</v>
      </c>
      <c r="D23" s="35">
        <v>25</v>
      </c>
      <c r="E23" s="91">
        <v>23</v>
      </c>
      <c r="F23" s="47"/>
      <c r="G23" s="92" t="str">
        <f>IF(F23="","",IF(F23=(SUM(C20:E20)),"ถูกต้อง","ผิด"))</f>
        <v/>
      </c>
      <c r="H23" s="47"/>
      <c r="I23" s="93" t="str">
        <f>IF(F23&gt;=80,"A",IF(F23&gt;=70,"B",IF(F23&gt;=60,"C",IF(F23&gt;=50,"D",IF(F23&lt;50,"F")))))</f>
        <v>F</v>
      </c>
      <c r="J23" s="94" t="str">
        <f t="shared" si="0"/>
        <v/>
      </c>
    </row>
    <row r="24" spans="1:10">
      <c r="A24" s="35">
        <v>4</v>
      </c>
      <c r="B24" s="90" t="s">
        <v>177</v>
      </c>
      <c r="C24" s="35">
        <v>20</v>
      </c>
      <c r="D24" s="35">
        <v>35</v>
      </c>
      <c r="E24" s="91">
        <v>28</v>
      </c>
      <c r="F24" s="47"/>
      <c r="G24" s="92" t="str">
        <f>IF(F24="","",IF(F24=(SUM(C21:E21)),"ถูกต้อง","ผิด"))</f>
        <v/>
      </c>
      <c r="H24" s="47"/>
      <c r="I24" s="93" t="str">
        <f>IF(F24&gt;=80,"A",IF(F24&gt;=70,"B",IF(F24&gt;=60,"C",IF(F24&gt;=50,"D",IF(F24&lt;50,"F")))))</f>
        <v>F</v>
      </c>
      <c r="J24" s="94" t="str">
        <f t="shared" si="0"/>
        <v/>
      </c>
    </row>
    <row r="25" spans="1:10">
      <c r="A25" s="35">
        <v>5</v>
      </c>
      <c r="B25" s="90" t="s">
        <v>178</v>
      </c>
      <c r="C25" s="35">
        <v>16</v>
      </c>
      <c r="D25" s="35">
        <v>20</v>
      </c>
      <c r="E25" s="91">
        <v>27</v>
      </c>
      <c r="F25" s="47"/>
      <c r="G25" s="92" t="str">
        <f>IF(F25="","",IF(F25=(SUM(C22:E22)),"ถูกต้อง","ผิด"))</f>
        <v/>
      </c>
      <c r="H25" s="47"/>
      <c r="I25" s="93" t="str">
        <f>IF(F25&gt;=80,"A",IF(F25&gt;=70,"B",IF(F25&gt;=60,"C",IF(F25&gt;=50,"D",IF(F25&lt;50,"F")))))</f>
        <v>F</v>
      </c>
      <c r="J25" s="94" t="str">
        <f t="shared" si="0"/>
        <v/>
      </c>
    </row>
  </sheetData>
  <mergeCells count="3">
    <mergeCell ref="A1:J1"/>
    <mergeCell ref="A9:B9"/>
    <mergeCell ref="B11:G11"/>
  </mergeCells>
  <conditionalFormatting sqref="G21:G25">
    <cfRule type="cellIs" dxfId="20" priority="3" operator="equal">
      <formula>"ผิด"</formula>
    </cfRule>
    <cfRule type="cellIs" dxfId="19" priority="4" operator="equal">
      <formula>"ถูกต้อง"</formula>
    </cfRule>
  </conditionalFormatting>
  <conditionalFormatting sqref="J21:J25">
    <cfRule type="cellIs" dxfId="18" priority="1" operator="equal">
      <formula>"ผิด"</formula>
    </cfRule>
    <cfRule type="cellIs" dxfId="17" priority="2" operator="equal">
      <formula>"ถูกต้อง"</formula>
    </cfRule>
    <cfRule type="cellIs" dxfId="16" priority="5" operator="equal">
      <formula>"ถูกต้อง"</formula>
    </cfRule>
    <cfRule type="cellIs" priority="6" operator="equal">
      <formula>"ถูกต้อง"</formula>
    </cfRule>
    <cfRule type="containsText" dxfId="15" priority="7" operator="containsText" text="ถูกต้อง">
      <formula>NOT(ISERROR(SEARCH("ถูกต้อง",J21)))</formula>
    </cfRule>
    <cfRule type="containsText" dxfId="14" priority="8" operator="containsText" text="ผิด">
      <formula>NOT(ISERROR(SEARCH("ผิด",J21)))</formula>
    </cfRule>
    <cfRule type="containsText" dxfId="13" priority="9" operator="containsText" text="ถูกต้อง">
      <formula>NOT(ISERROR(SEARCH("ถูกต้อง",J21)))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C4531-C5D1-4D11-B405-547B6710C265}">
  <dimension ref="A1:M52"/>
  <sheetViews>
    <sheetView workbookViewId="0">
      <selection activeCell="B51" sqref="B51"/>
    </sheetView>
  </sheetViews>
  <sheetFormatPr defaultRowHeight="14.5"/>
  <cols>
    <col min="1" max="1" width="13.453125" customWidth="1"/>
    <col min="2" max="2" width="26.81640625" customWidth="1"/>
    <col min="3" max="3" width="32" customWidth="1"/>
    <col min="4" max="4" width="28.453125" customWidth="1"/>
    <col min="5" max="5" width="13.81640625" customWidth="1"/>
    <col min="6" max="6" width="10.36328125" customWidth="1"/>
    <col min="7" max="7" width="8" hidden="1" customWidth="1"/>
    <col min="8" max="8" width="21.453125" customWidth="1"/>
    <col min="9" max="9" width="16" customWidth="1"/>
    <col min="10" max="10" width="10.453125" customWidth="1"/>
    <col min="11" max="11" width="19.453125" customWidth="1"/>
  </cols>
  <sheetData>
    <row r="1" spans="1:13" ht="23">
      <c r="A1" s="121" t="s">
        <v>51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3"/>
    </row>
    <row r="2" spans="1:13" ht="26">
      <c r="A2" s="58" t="s">
        <v>62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4" spans="1:13" ht="23.5">
      <c r="A4" s="9" t="s">
        <v>5</v>
      </c>
      <c r="B4" s="10"/>
      <c r="C4" s="10"/>
      <c r="D4" s="10"/>
      <c r="E4" s="10"/>
      <c r="F4" s="10"/>
      <c r="G4" s="10"/>
      <c r="H4" s="10"/>
    </row>
    <row r="5" spans="1:13" ht="28.25" customHeight="1"/>
    <row r="6" spans="1:13" ht="25.5">
      <c r="B6" s="62" t="s">
        <v>11</v>
      </c>
      <c r="C6" s="62" t="s">
        <v>12</v>
      </c>
      <c r="D6" s="124" t="s">
        <v>63</v>
      </c>
      <c r="E6" s="124"/>
    </row>
    <row r="7" spans="1:13" ht="25.75" customHeight="1">
      <c r="B7" s="63">
        <v>10</v>
      </c>
      <c r="C7" s="63">
        <v>15</v>
      </c>
      <c r="D7" s="125" t="b">
        <f>AND(B7&gt;5,C7&gt;5)</f>
        <v>1</v>
      </c>
      <c r="E7" s="125"/>
    </row>
    <row r="8" spans="1:13" ht="25.75" customHeight="1">
      <c r="B8" s="63">
        <v>10</v>
      </c>
      <c r="C8" s="63">
        <v>5</v>
      </c>
      <c r="D8" s="125" t="b">
        <f>AND(B8&gt;5,C8&gt;5)</f>
        <v>0</v>
      </c>
      <c r="E8" s="125"/>
    </row>
    <row r="9" spans="1:13" ht="25.75" customHeight="1"/>
    <row r="10" spans="1:13" ht="25.75" customHeight="1">
      <c r="A10" s="60" t="s">
        <v>120</v>
      </c>
      <c r="B10" s="60"/>
      <c r="C10" s="60"/>
      <c r="D10" s="60"/>
      <c r="E10" s="60"/>
      <c r="F10" s="60"/>
      <c r="G10" s="60"/>
      <c r="H10" s="60"/>
      <c r="I10" s="55"/>
      <c r="J10" s="55"/>
      <c r="K10" s="55"/>
    </row>
    <row r="11" spans="1:13" ht="25.75" customHeight="1">
      <c r="A11" s="60" t="s">
        <v>64</v>
      </c>
      <c r="B11" s="60"/>
      <c r="C11" s="60"/>
      <c r="D11" s="60"/>
      <c r="E11" s="60"/>
      <c r="F11" s="60"/>
      <c r="G11" s="60"/>
      <c r="H11" s="60"/>
      <c r="I11" s="55"/>
      <c r="J11" s="55"/>
      <c r="K11" s="55"/>
    </row>
    <row r="12" spans="1:13" ht="25.75" customHeight="1">
      <c r="A12" s="127" t="s">
        <v>167</v>
      </c>
      <c r="B12" s="127"/>
      <c r="C12" s="127"/>
      <c r="D12" s="127"/>
      <c r="E12" s="127"/>
      <c r="F12" s="127"/>
      <c r="G12" s="61"/>
      <c r="H12" s="61"/>
      <c r="I12" s="55"/>
      <c r="J12" s="55"/>
      <c r="K12" s="55"/>
    </row>
    <row r="13" spans="1:13" ht="25.75" customHeight="1">
      <c r="A13" s="96" t="s">
        <v>168</v>
      </c>
      <c r="B13" s="96"/>
      <c r="C13" s="96"/>
      <c r="D13" s="96"/>
    </row>
    <row r="15" spans="1:13" ht="18">
      <c r="A15" s="14" t="s">
        <v>3</v>
      </c>
      <c r="B15" s="128" t="s">
        <v>2</v>
      </c>
      <c r="C15" s="129"/>
      <c r="D15" s="14" t="s">
        <v>66</v>
      </c>
      <c r="E15" s="14" t="s">
        <v>67</v>
      </c>
      <c r="F15" s="14" t="s">
        <v>68</v>
      </c>
      <c r="G15" s="14"/>
      <c r="H15" s="14" t="s">
        <v>1</v>
      </c>
      <c r="I15" s="14" t="s">
        <v>65</v>
      </c>
      <c r="J15" s="15"/>
      <c r="K15" s="14" t="s">
        <v>1</v>
      </c>
    </row>
    <row r="16" spans="1:13" ht="20.5">
      <c r="A16" s="14">
        <v>1</v>
      </c>
      <c r="B16" s="119" t="s">
        <v>147</v>
      </c>
      <c r="C16" s="119"/>
      <c r="D16" s="14">
        <v>65</v>
      </c>
      <c r="E16" s="14">
        <v>23</v>
      </c>
      <c r="F16" s="18"/>
      <c r="G16" s="16">
        <f>(E16/45)*100</f>
        <v>51.111111111111107</v>
      </c>
      <c r="H16" s="17" t="str">
        <f>IF(F16="","",IF(F16=G16,"ถูกต้อง","ผิด"))</f>
        <v/>
      </c>
      <c r="I16" s="19"/>
      <c r="J16" s="15" t="b">
        <v>0</v>
      </c>
      <c r="K16" s="7" t="str">
        <f>IF(I16="","",IF(I16=J16,"ถูกต้อง","ผิด"))</f>
        <v/>
      </c>
    </row>
    <row r="17" spans="1:11" ht="20.5">
      <c r="A17" s="14">
        <v>2</v>
      </c>
      <c r="B17" s="119" t="s">
        <v>148</v>
      </c>
      <c r="C17" s="119"/>
      <c r="D17" s="14">
        <v>70</v>
      </c>
      <c r="E17" s="14">
        <v>38</v>
      </c>
      <c r="F17" s="18"/>
      <c r="G17" s="16">
        <f t="shared" ref="G17:G35" si="0">(E17/45)*100</f>
        <v>84.444444444444443</v>
      </c>
      <c r="H17" s="17" t="str">
        <f t="shared" ref="H17:H35" si="1">IF(F17="","",IF(F17=G17,"ถูกต้อง","ผิด"))</f>
        <v/>
      </c>
      <c r="I17" s="19"/>
      <c r="J17" s="15" t="b">
        <v>1</v>
      </c>
      <c r="K17" s="7" t="str">
        <f t="shared" ref="K17:K35" si="2">IF(I17="","",IF(I17=J17,"ถูกต้อง","ผิด"))</f>
        <v/>
      </c>
    </row>
    <row r="18" spans="1:11" ht="20.5">
      <c r="A18" s="14">
        <v>3</v>
      </c>
      <c r="B18" s="119" t="s">
        <v>149</v>
      </c>
      <c r="C18" s="119"/>
      <c r="D18" s="14">
        <v>69</v>
      </c>
      <c r="E18" s="14">
        <v>39</v>
      </c>
      <c r="F18" s="18"/>
      <c r="G18" s="16">
        <f t="shared" si="0"/>
        <v>86.666666666666671</v>
      </c>
      <c r="H18" s="17" t="str">
        <f t="shared" si="1"/>
        <v/>
      </c>
      <c r="I18" s="19"/>
      <c r="J18" s="15" t="b">
        <v>1</v>
      </c>
      <c r="K18" s="7" t="str">
        <f t="shared" si="2"/>
        <v/>
      </c>
    </row>
    <row r="19" spans="1:11" ht="20.5">
      <c r="A19" s="14">
        <v>4</v>
      </c>
      <c r="B19" s="119" t="s">
        <v>150</v>
      </c>
      <c r="C19" s="119"/>
      <c r="D19" s="14">
        <v>67</v>
      </c>
      <c r="E19" s="14">
        <v>39</v>
      </c>
      <c r="F19" s="18"/>
      <c r="G19" s="16">
        <f t="shared" si="0"/>
        <v>86.666666666666671</v>
      </c>
      <c r="H19" s="17" t="str">
        <f t="shared" si="1"/>
        <v/>
      </c>
      <c r="I19" s="19"/>
      <c r="J19" s="15" t="b">
        <v>1</v>
      </c>
      <c r="K19" s="7" t="str">
        <f t="shared" si="2"/>
        <v/>
      </c>
    </row>
    <row r="20" spans="1:11" ht="20.5">
      <c r="A20" s="14">
        <v>5</v>
      </c>
      <c r="B20" s="119" t="s">
        <v>151</v>
      </c>
      <c r="C20" s="119"/>
      <c r="D20" s="14">
        <v>72</v>
      </c>
      <c r="E20" s="14">
        <v>45</v>
      </c>
      <c r="F20" s="18"/>
      <c r="G20" s="16">
        <f t="shared" si="0"/>
        <v>100</v>
      </c>
      <c r="H20" s="17" t="str">
        <f t="shared" si="1"/>
        <v/>
      </c>
      <c r="I20" s="19"/>
      <c r="J20" s="15" t="b">
        <v>1</v>
      </c>
      <c r="K20" s="7" t="str">
        <f t="shared" si="2"/>
        <v/>
      </c>
    </row>
    <row r="21" spans="1:11" ht="20.5">
      <c r="A21" s="14">
        <v>6</v>
      </c>
      <c r="B21" s="119" t="s">
        <v>152</v>
      </c>
      <c r="C21" s="119"/>
      <c r="D21" s="14">
        <v>80</v>
      </c>
      <c r="E21" s="14">
        <v>40</v>
      </c>
      <c r="F21" s="18"/>
      <c r="G21" s="16">
        <f t="shared" si="0"/>
        <v>88.888888888888886</v>
      </c>
      <c r="H21" s="17" t="str">
        <f t="shared" si="1"/>
        <v/>
      </c>
      <c r="I21" s="19"/>
      <c r="J21" s="15" t="b">
        <v>1</v>
      </c>
      <c r="K21" s="7" t="str">
        <f t="shared" si="2"/>
        <v/>
      </c>
    </row>
    <row r="22" spans="1:11" ht="20.5">
      <c r="A22" s="14">
        <v>7</v>
      </c>
      <c r="B22" s="119" t="s">
        <v>153</v>
      </c>
      <c r="C22" s="119"/>
      <c r="D22" s="14">
        <v>64</v>
      </c>
      <c r="E22" s="14">
        <v>40</v>
      </c>
      <c r="F22" s="18"/>
      <c r="G22" s="16">
        <f t="shared" si="0"/>
        <v>88.888888888888886</v>
      </c>
      <c r="H22" s="17" t="str">
        <f t="shared" si="1"/>
        <v/>
      </c>
      <c r="I22" s="19"/>
      <c r="J22" s="15" t="b">
        <v>1</v>
      </c>
      <c r="K22" s="7" t="str">
        <f t="shared" si="2"/>
        <v/>
      </c>
    </row>
    <row r="23" spans="1:11" ht="20.5">
      <c r="A23" s="14">
        <v>8</v>
      </c>
      <c r="B23" s="119" t="s">
        <v>154</v>
      </c>
      <c r="C23" s="119"/>
      <c r="D23" s="14">
        <v>75</v>
      </c>
      <c r="E23" s="14">
        <v>40</v>
      </c>
      <c r="F23" s="18"/>
      <c r="G23" s="16">
        <f t="shared" si="0"/>
        <v>88.888888888888886</v>
      </c>
      <c r="H23" s="17" t="str">
        <f t="shared" si="1"/>
        <v/>
      </c>
      <c r="I23" s="19"/>
      <c r="J23" s="15" t="b">
        <v>1</v>
      </c>
      <c r="K23" s="7" t="str">
        <f t="shared" si="2"/>
        <v/>
      </c>
    </row>
    <row r="24" spans="1:11" ht="20.5">
      <c r="A24" s="14">
        <v>9</v>
      </c>
      <c r="B24" s="119" t="s">
        <v>155</v>
      </c>
      <c r="C24" s="119"/>
      <c r="D24" s="14">
        <v>73</v>
      </c>
      <c r="E24" s="14">
        <v>39</v>
      </c>
      <c r="F24" s="18"/>
      <c r="G24" s="16">
        <f t="shared" si="0"/>
        <v>86.666666666666671</v>
      </c>
      <c r="H24" s="17" t="str">
        <f t="shared" si="1"/>
        <v/>
      </c>
      <c r="I24" s="19"/>
      <c r="J24" s="15" t="b">
        <v>1</v>
      </c>
      <c r="K24" s="7" t="str">
        <f t="shared" si="2"/>
        <v/>
      </c>
    </row>
    <row r="25" spans="1:11" ht="20.5">
      <c r="A25" s="14">
        <v>10</v>
      </c>
      <c r="B25" s="119" t="s">
        <v>156</v>
      </c>
      <c r="C25" s="119"/>
      <c r="D25" s="14">
        <v>82</v>
      </c>
      <c r="E25" s="14">
        <v>45</v>
      </c>
      <c r="F25" s="18"/>
      <c r="G25" s="16">
        <f t="shared" si="0"/>
        <v>100</v>
      </c>
      <c r="H25" s="17" t="str">
        <f t="shared" si="1"/>
        <v/>
      </c>
      <c r="I25" s="19"/>
      <c r="J25" s="15" t="b">
        <v>1</v>
      </c>
      <c r="K25" s="7" t="str">
        <f t="shared" si="2"/>
        <v/>
      </c>
    </row>
    <row r="26" spans="1:11" ht="20.5">
      <c r="A26" s="14">
        <v>11</v>
      </c>
      <c r="B26" s="119" t="s">
        <v>157</v>
      </c>
      <c r="C26" s="119"/>
      <c r="D26" s="14">
        <v>87</v>
      </c>
      <c r="E26" s="14">
        <v>45</v>
      </c>
      <c r="F26" s="18"/>
      <c r="G26" s="16">
        <f t="shared" si="0"/>
        <v>100</v>
      </c>
      <c r="H26" s="17" t="str">
        <f t="shared" si="1"/>
        <v/>
      </c>
      <c r="I26" s="19"/>
      <c r="J26" s="15" t="b">
        <v>1</v>
      </c>
      <c r="K26" s="7" t="str">
        <f t="shared" si="2"/>
        <v/>
      </c>
    </row>
    <row r="27" spans="1:11" ht="20.5">
      <c r="A27" s="14">
        <v>12</v>
      </c>
      <c r="B27" s="119" t="s">
        <v>158</v>
      </c>
      <c r="C27" s="119"/>
      <c r="D27" s="14">
        <v>81</v>
      </c>
      <c r="E27" s="14">
        <v>36</v>
      </c>
      <c r="F27" s="18"/>
      <c r="G27" s="16">
        <f t="shared" si="0"/>
        <v>80</v>
      </c>
      <c r="H27" s="17" t="str">
        <f t="shared" si="1"/>
        <v/>
      </c>
      <c r="I27" s="19"/>
      <c r="J27" s="15" t="b">
        <v>1</v>
      </c>
      <c r="K27" s="7" t="str">
        <f t="shared" si="2"/>
        <v/>
      </c>
    </row>
    <row r="28" spans="1:11" ht="20.5">
      <c r="A28" s="14">
        <v>13</v>
      </c>
      <c r="B28" s="119" t="s">
        <v>159</v>
      </c>
      <c r="C28" s="119"/>
      <c r="D28" s="14">
        <v>76</v>
      </c>
      <c r="E28" s="14">
        <v>40</v>
      </c>
      <c r="F28" s="18"/>
      <c r="G28" s="16">
        <f t="shared" si="0"/>
        <v>88.888888888888886</v>
      </c>
      <c r="H28" s="17" t="str">
        <f t="shared" si="1"/>
        <v/>
      </c>
      <c r="I28" s="19"/>
      <c r="J28" s="15" t="b">
        <v>1</v>
      </c>
      <c r="K28" s="7" t="str">
        <f t="shared" si="2"/>
        <v/>
      </c>
    </row>
    <row r="29" spans="1:11" ht="20.5">
      <c r="A29" s="14">
        <v>14</v>
      </c>
      <c r="B29" s="119" t="s">
        <v>160</v>
      </c>
      <c r="C29" s="119"/>
      <c r="D29" s="14">
        <v>73</v>
      </c>
      <c r="E29" s="14">
        <v>42</v>
      </c>
      <c r="F29" s="18"/>
      <c r="G29" s="16">
        <f t="shared" si="0"/>
        <v>93.333333333333329</v>
      </c>
      <c r="H29" s="17" t="str">
        <f t="shared" si="1"/>
        <v/>
      </c>
      <c r="I29" s="19"/>
      <c r="J29" s="15" t="b">
        <v>1</v>
      </c>
      <c r="K29" s="7" t="str">
        <f t="shared" si="2"/>
        <v/>
      </c>
    </row>
    <row r="30" spans="1:11" ht="20.5">
      <c r="A30" s="14">
        <v>15</v>
      </c>
      <c r="B30" s="119" t="s">
        <v>161</v>
      </c>
      <c r="C30" s="119"/>
      <c r="D30" s="14">
        <v>62</v>
      </c>
      <c r="E30" s="14">
        <v>40</v>
      </c>
      <c r="F30" s="18"/>
      <c r="G30" s="16">
        <f t="shared" si="0"/>
        <v>88.888888888888886</v>
      </c>
      <c r="H30" s="17" t="str">
        <f t="shared" si="1"/>
        <v/>
      </c>
      <c r="I30" s="19"/>
      <c r="J30" s="15" t="b">
        <v>1</v>
      </c>
      <c r="K30" s="7" t="str">
        <f t="shared" si="2"/>
        <v/>
      </c>
    </row>
    <row r="31" spans="1:11" ht="20.5">
      <c r="A31" s="14">
        <v>16</v>
      </c>
      <c r="B31" s="119" t="s">
        <v>162</v>
      </c>
      <c r="C31" s="119"/>
      <c r="D31" s="14">
        <v>87</v>
      </c>
      <c r="E31" s="14">
        <v>40</v>
      </c>
      <c r="F31" s="18"/>
      <c r="G31" s="16">
        <f t="shared" si="0"/>
        <v>88.888888888888886</v>
      </c>
      <c r="H31" s="17" t="str">
        <f t="shared" si="1"/>
        <v/>
      </c>
      <c r="I31" s="19"/>
      <c r="J31" s="15" t="b">
        <v>1</v>
      </c>
      <c r="K31" s="7" t="str">
        <f t="shared" si="2"/>
        <v/>
      </c>
    </row>
    <row r="32" spans="1:11" ht="20.5">
      <c r="A32" s="14">
        <v>17</v>
      </c>
      <c r="B32" s="119" t="s">
        <v>163</v>
      </c>
      <c r="C32" s="119"/>
      <c r="D32" s="14">
        <v>58</v>
      </c>
      <c r="E32" s="14">
        <v>20</v>
      </c>
      <c r="F32" s="18"/>
      <c r="G32" s="16">
        <f t="shared" si="0"/>
        <v>44.444444444444443</v>
      </c>
      <c r="H32" s="17" t="str">
        <f t="shared" si="1"/>
        <v/>
      </c>
      <c r="I32" s="19"/>
      <c r="J32" s="15" t="b">
        <v>0</v>
      </c>
      <c r="K32" s="7" t="str">
        <f t="shared" si="2"/>
        <v/>
      </c>
    </row>
    <row r="33" spans="1:11" ht="20.5">
      <c r="A33" s="14">
        <v>18</v>
      </c>
      <c r="B33" s="119" t="s">
        <v>164</v>
      </c>
      <c r="C33" s="119"/>
      <c r="D33" s="14">
        <v>67</v>
      </c>
      <c r="E33" s="14">
        <v>18</v>
      </c>
      <c r="F33" s="18"/>
      <c r="G33" s="16">
        <f t="shared" si="0"/>
        <v>40</v>
      </c>
      <c r="H33" s="17" t="str">
        <f t="shared" si="1"/>
        <v/>
      </c>
      <c r="I33" s="19"/>
      <c r="J33" s="15" t="b">
        <v>0</v>
      </c>
      <c r="K33" s="7" t="str">
        <f t="shared" si="2"/>
        <v/>
      </c>
    </row>
    <row r="34" spans="1:11" ht="20.5">
      <c r="A34" s="14">
        <v>19</v>
      </c>
      <c r="B34" s="119" t="s">
        <v>165</v>
      </c>
      <c r="C34" s="119"/>
      <c r="D34" s="14">
        <v>90</v>
      </c>
      <c r="E34" s="14">
        <v>43</v>
      </c>
      <c r="F34" s="18"/>
      <c r="G34" s="16">
        <f t="shared" si="0"/>
        <v>95.555555555555557</v>
      </c>
      <c r="H34" s="17" t="str">
        <f t="shared" si="1"/>
        <v/>
      </c>
      <c r="I34" s="19"/>
      <c r="J34" s="15" t="b">
        <v>1</v>
      </c>
      <c r="K34" s="7" t="str">
        <f t="shared" si="2"/>
        <v/>
      </c>
    </row>
    <row r="35" spans="1:11" ht="20.5">
      <c r="A35" s="14">
        <v>20</v>
      </c>
      <c r="B35" s="119" t="s">
        <v>166</v>
      </c>
      <c r="C35" s="119"/>
      <c r="D35" s="14">
        <v>86</v>
      </c>
      <c r="E35" s="14">
        <v>44</v>
      </c>
      <c r="F35" s="18"/>
      <c r="G35" s="16">
        <f t="shared" si="0"/>
        <v>97.777777777777771</v>
      </c>
      <c r="H35" s="17" t="str">
        <f t="shared" si="1"/>
        <v/>
      </c>
      <c r="I35" s="19"/>
      <c r="J35" s="15" t="b">
        <v>1</v>
      </c>
      <c r="K35" s="7" t="str">
        <f t="shared" si="2"/>
        <v/>
      </c>
    </row>
    <row r="37" spans="1:11" s="1" customFormat="1" ht="23">
      <c r="A37" s="118" t="s">
        <v>169</v>
      </c>
      <c r="B37" s="118"/>
      <c r="C37" s="118"/>
      <c r="D37" s="118"/>
      <c r="E37"/>
      <c r="F37"/>
      <c r="G37"/>
      <c r="H37"/>
      <c r="I37"/>
      <c r="J37"/>
      <c r="K37"/>
    </row>
    <row r="38" spans="1:11" ht="23">
      <c r="A38" s="32" t="s">
        <v>170</v>
      </c>
      <c r="B38" s="32" t="s">
        <v>171</v>
      </c>
      <c r="C38" s="32" t="s">
        <v>172</v>
      </c>
      <c r="D38" s="32" t="s">
        <v>173</v>
      </c>
    </row>
    <row r="39" spans="1:11" s="2" customFormat="1" ht="23">
      <c r="A39" s="97"/>
      <c r="B39" s="97"/>
      <c r="C39" s="97" t="s">
        <v>180</v>
      </c>
      <c r="D39" s="97"/>
      <c r="E39"/>
      <c r="F39"/>
      <c r="G39"/>
      <c r="H39"/>
      <c r="I39"/>
      <c r="J39"/>
      <c r="K39"/>
    </row>
    <row r="42" spans="1:11" ht="23.5">
      <c r="A42" s="9" t="s">
        <v>69</v>
      </c>
      <c r="B42" s="10"/>
      <c r="C42" s="10"/>
      <c r="D42" s="10"/>
      <c r="E42" s="10"/>
      <c r="F42" s="10"/>
      <c r="G42" s="10"/>
      <c r="H42" s="10"/>
    </row>
    <row r="44" spans="1:11" ht="25.5">
      <c r="B44" s="11" t="s">
        <v>11</v>
      </c>
      <c r="C44" s="11" t="s">
        <v>12</v>
      </c>
      <c r="D44" s="126" t="s">
        <v>63</v>
      </c>
      <c r="E44" s="126"/>
    </row>
    <row r="45" spans="1:11" ht="26">
      <c r="B45" s="12">
        <v>10</v>
      </c>
      <c r="C45" s="12">
        <v>15</v>
      </c>
      <c r="D45" s="120" t="b">
        <f>OR(B45&gt;5,C45&gt;5)</f>
        <v>1</v>
      </c>
      <c r="E45" s="120"/>
    </row>
    <row r="46" spans="1:11" ht="26">
      <c r="B46" s="12">
        <v>4</v>
      </c>
      <c r="C46" s="12">
        <v>4</v>
      </c>
      <c r="D46" s="120" t="b">
        <f>OR(B46&gt;5,C46&gt;5)</f>
        <v>0</v>
      </c>
      <c r="E46" s="120"/>
    </row>
    <row r="48" spans="1:11" ht="23">
      <c r="A48" s="118" t="s">
        <v>179</v>
      </c>
      <c r="B48" s="118"/>
      <c r="C48" s="118"/>
      <c r="D48" s="118"/>
    </row>
    <row r="49" spans="1:11" ht="23">
      <c r="A49" s="118" t="s">
        <v>182</v>
      </c>
      <c r="B49" s="118"/>
      <c r="C49" s="118"/>
      <c r="D49" s="118"/>
    </row>
    <row r="50" spans="1:11" ht="23">
      <c r="A50" s="99" t="s">
        <v>170</v>
      </c>
      <c r="B50" s="99" t="s">
        <v>181</v>
      </c>
      <c r="C50" s="99" t="s">
        <v>173</v>
      </c>
    </row>
    <row r="51" spans="1:11" ht="23">
      <c r="A51" s="97"/>
      <c r="B51" s="98"/>
      <c r="C51" s="98"/>
    </row>
    <row r="52" spans="1:11" ht="23">
      <c r="B52" s="110" t="s">
        <v>131</v>
      </c>
      <c r="C52" s="110"/>
      <c r="D52" s="110"/>
      <c r="E52" s="110"/>
      <c r="F52" s="110"/>
      <c r="G52" s="110"/>
      <c r="H52" s="110"/>
      <c r="I52" s="110"/>
      <c r="J52" s="110"/>
      <c r="K52" s="110"/>
    </row>
  </sheetData>
  <mergeCells count="33">
    <mergeCell ref="A1:M1"/>
    <mergeCell ref="D6:E6"/>
    <mergeCell ref="D7:E7"/>
    <mergeCell ref="D8:E8"/>
    <mergeCell ref="D44:E44"/>
    <mergeCell ref="A12:F12"/>
    <mergeCell ref="B16:C16"/>
    <mergeCell ref="B17:C17"/>
    <mergeCell ref="B15:C15"/>
    <mergeCell ref="B31:C31"/>
    <mergeCell ref="B18:C18"/>
    <mergeCell ref="B19:C19"/>
    <mergeCell ref="B20:C20"/>
    <mergeCell ref="B29:C29"/>
    <mergeCell ref="B22:C22"/>
    <mergeCell ref="B21:C21"/>
    <mergeCell ref="B35:C35"/>
    <mergeCell ref="B34:C34"/>
    <mergeCell ref="B33:C33"/>
    <mergeCell ref="B32:C32"/>
    <mergeCell ref="B30:C30"/>
    <mergeCell ref="B28:C28"/>
    <mergeCell ref="B27:C27"/>
    <mergeCell ref="B26:C26"/>
    <mergeCell ref="B25:C25"/>
    <mergeCell ref="B24:C24"/>
    <mergeCell ref="A37:D37"/>
    <mergeCell ref="A48:D48"/>
    <mergeCell ref="B52:K52"/>
    <mergeCell ref="A49:D49"/>
    <mergeCell ref="B23:C23"/>
    <mergeCell ref="D45:E45"/>
    <mergeCell ref="D46:E46"/>
  </mergeCells>
  <conditionalFormatting sqref="H16:H35">
    <cfRule type="cellIs" dxfId="12" priority="2" operator="equal">
      <formula>"ผิด"</formula>
    </cfRule>
    <cfRule type="cellIs" dxfId="11" priority="3" operator="equal">
      <formula>"ถูกต้อง"</formula>
    </cfRule>
  </conditionalFormatting>
  <conditionalFormatting sqref="K16:K35">
    <cfRule type="cellIs" dxfId="10" priority="1" operator="equal">
      <formula>"ถูกต้อง"</formula>
    </cfRule>
    <cfRule type="containsText" dxfId="9" priority="6" operator="containsText" text="ผิด">
      <formula>NOT(ISERROR(SEARCH("ผิด",K16)))</formula>
    </cfRule>
    <cfRule type="containsText" dxfId="8" priority="7" operator="containsText" text="ถูกต้อง">
      <formula>NOT(ISERROR(SEARCH("ถูกต้อง",K16)))</formula>
    </cfRule>
  </conditionalFormatting>
  <dataValidations count="1">
    <dataValidation type="list" allowBlank="1" showInputMessage="1" showErrorMessage="1" sqref="C39:D39" xr:uid="{59845515-A0DD-4494-A2C8-406210BF5A7C}">
      <formula1>"ผ่าน,ไม่ผ่าน"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7A78A-1634-46E5-840D-A6424DCCB324}">
  <dimension ref="A1:N72"/>
  <sheetViews>
    <sheetView tabSelected="1" workbookViewId="0">
      <selection activeCell="D8" sqref="D8"/>
    </sheetView>
  </sheetViews>
  <sheetFormatPr defaultColWidth="8.90625" defaultRowHeight="14.5"/>
  <cols>
    <col min="1" max="1" width="34.08984375" style="74" customWidth="1"/>
    <col min="2" max="2" width="35.90625" style="74" customWidth="1"/>
    <col min="3" max="3" width="37.81640625" style="74" customWidth="1"/>
    <col min="4" max="4" width="38.453125" style="74" customWidth="1"/>
    <col min="5" max="5" width="28" style="74" customWidth="1"/>
    <col min="6" max="6" width="32.90625" style="74" customWidth="1"/>
    <col min="7" max="7" width="37.36328125" style="74" customWidth="1"/>
    <col min="8" max="16384" width="8.90625" style="74"/>
  </cols>
  <sheetData>
    <row r="1" spans="1:14" s="2" customFormat="1" ht="40.75" customHeight="1">
      <c r="A1" s="114" t="s">
        <v>29</v>
      </c>
      <c r="B1" s="114"/>
      <c r="C1" s="114"/>
      <c r="D1" s="114"/>
      <c r="E1" s="114"/>
      <c r="F1" s="74"/>
      <c r="G1" s="74"/>
      <c r="H1" s="74"/>
      <c r="I1" s="74"/>
      <c r="J1" s="74"/>
      <c r="K1" s="74"/>
      <c r="L1" s="74"/>
      <c r="M1" s="74"/>
      <c r="N1" s="74"/>
    </row>
    <row r="3" spans="1:14" ht="23">
      <c r="A3" s="72" t="s">
        <v>129</v>
      </c>
      <c r="B3" s="73"/>
      <c r="C3" s="73"/>
      <c r="D3" s="73"/>
      <c r="E3" s="73"/>
    </row>
    <row r="6" spans="1:14">
      <c r="F6" s="75"/>
    </row>
    <row r="7" spans="1:14" ht="20.5">
      <c r="A7" s="56" t="s">
        <v>7</v>
      </c>
      <c r="B7" s="56" t="s">
        <v>8</v>
      </c>
      <c r="C7" s="56" t="s">
        <v>9</v>
      </c>
      <c r="D7" s="56" t="s">
        <v>2</v>
      </c>
      <c r="E7" s="54" t="s">
        <v>1</v>
      </c>
      <c r="F7" s="13"/>
    </row>
    <row r="8" spans="1:14" ht="20.5">
      <c r="A8" s="8" t="s">
        <v>121</v>
      </c>
      <c r="B8" s="8" t="s">
        <v>30</v>
      </c>
      <c r="C8" s="8" t="s">
        <v>31</v>
      </c>
      <c r="D8" s="64"/>
      <c r="E8" s="7" t="str">
        <f>IF(D8="","",IF(D8=A8&amp;B8&amp;" "&amp;C8,"ถูกต้อง","ผิด"))</f>
        <v/>
      </c>
      <c r="F8" s="6"/>
    </row>
    <row r="9" spans="1:14" ht="20.5">
      <c r="A9" s="8" t="s">
        <v>121</v>
      </c>
      <c r="B9" s="8" t="s">
        <v>32</v>
      </c>
      <c r="C9" s="8" t="s">
        <v>33</v>
      </c>
      <c r="D9" s="64"/>
      <c r="E9" s="7" t="str">
        <f t="shared" ref="E9:E12" si="0">IF(D9="","",IF(D9=A9&amp;B9&amp;" "&amp;C9,"ถูกต้อง","ผิด"))</f>
        <v/>
      </c>
      <c r="F9" s="6"/>
    </row>
    <row r="10" spans="1:14" ht="20.5">
      <c r="A10" s="8" t="s">
        <v>121</v>
      </c>
      <c r="B10" s="8" t="s">
        <v>34</v>
      </c>
      <c r="C10" s="8" t="s">
        <v>35</v>
      </c>
      <c r="D10" s="64"/>
      <c r="E10" s="7" t="str">
        <f t="shared" si="0"/>
        <v/>
      </c>
      <c r="F10" s="6"/>
    </row>
    <row r="11" spans="1:14" ht="20.5">
      <c r="A11" s="8" t="s">
        <v>121</v>
      </c>
      <c r="B11" s="8" t="s">
        <v>10</v>
      </c>
      <c r="C11" s="8" t="s">
        <v>36</v>
      </c>
      <c r="D11" s="64"/>
      <c r="E11" s="7" t="str">
        <f t="shared" si="0"/>
        <v/>
      </c>
      <c r="F11" s="6"/>
    </row>
    <row r="12" spans="1:14" ht="20.5">
      <c r="A12" s="8" t="s">
        <v>121</v>
      </c>
      <c r="B12" s="8" t="s">
        <v>37</v>
      </c>
      <c r="C12" s="8" t="s">
        <v>38</v>
      </c>
      <c r="D12" s="64"/>
      <c r="E12" s="7" t="str">
        <f t="shared" si="0"/>
        <v/>
      </c>
      <c r="F12" s="6"/>
    </row>
    <row r="13" spans="1:14" ht="40.25" customHeight="1"/>
    <row r="14" spans="1:14" ht="39" customHeight="1">
      <c r="A14" s="114" t="s">
        <v>41</v>
      </c>
      <c r="B14" s="114"/>
      <c r="C14" s="114"/>
      <c r="D14" s="114"/>
      <c r="E14" s="114"/>
    </row>
    <row r="16" spans="1:14" ht="23">
      <c r="A16" s="132" t="s">
        <v>128</v>
      </c>
      <c r="B16" s="132"/>
      <c r="C16" s="132"/>
    </row>
    <row r="18" spans="1:5" ht="23">
      <c r="A18" s="67" t="s">
        <v>13</v>
      </c>
      <c r="B18" s="68" t="s">
        <v>42</v>
      </c>
      <c r="C18" s="68" t="s">
        <v>43</v>
      </c>
    </row>
    <row r="19" spans="1:5" ht="20.5">
      <c r="B19" s="65">
        <v>504856</v>
      </c>
      <c r="C19" s="66" t="str">
        <f>BAHTTEXT(B19)</f>
        <v>ห้าแสนสี่พันแปดร้อยห้าสิบหกบาทถ้วน</v>
      </c>
    </row>
    <row r="20" spans="1:5" ht="20.5">
      <c r="B20" s="65">
        <v>5642.5</v>
      </c>
      <c r="C20" s="66" t="str">
        <f>BAHTTEXT(B20)</f>
        <v>ห้าพันหกร้อยสี่สิบสองบาทห้าสิบสตางค์</v>
      </c>
    </row>
    <row r="21" spans="1:5" ht="21" customHeight="1"/>
    <row r="22" spans="1:5" ht="23">
      <c r="B22" s="69" t="s">
        <v>42</v>
      </c>
      <c r="C22" s="70" t="s">
        <v>43</v>
      </c>
      <c r="D22" s="68" t="s">
        <v>1</v>
      </c>
    </row>
    <row r="23" spans="1:5" ht="23">
      <c r="B23" s="71"/>
      <c r="C23" s="57"/>
      <c r="D23" s="26"/>
    </row>
    <row r="24" spans="1:5" ht="39" customHeight="1"/>
    <row r="25" spans="1:5" ht="42" customHeight="1">
      <c r="A25" s="114" t="s">
        <v>44</v>
      </c>
      <c r="B25" s="114"/>
      <c r="C25" s="114"/>
      <c r="D25" s="114"/>
      <c r="E25" s="114"/>
    </row>
    <row r="27" spans="1:5" ht="23">
      <c r="A27" s="130" t="s">
        <v>125</v>
      </c>
      <c r="B27" s="130"/>
      <c r="C27" s="130"/>
    </row>
    <row r="28" spans="1:5" ht="23">
      <c r="A28" s="130" t="s">
        <v>126</v>
      </c>
      <c r="B28" s="130"/>
      <c r="C28" s="130"/>
    </row>
    <row r="30" spans="1:5" ht="23">
      <c r="A30" s="83" t="s">
        <v>13</v>
      </c>
      <c r="B30" s="32" t="s">
        <v>45</v>
      </c>
      <c r="C30" s="32" t="s">
        <v>46</v>
      </c>
    </row>
    <row r="31" spans="1:5" ht="23">
      <c r="A31" s="5"/>
      <c r="B31" s="22" t="s">
        <v>47</v>
      </c>
      <c r="C31" s="22" t="str">
        <f>UPPER(B31)</f>
        <v>ROYAL THAI NAVY</v>
      </c>
    </row>
    <row r="32" spans="1:5" ht="20.5">
      <c r="A32" s="5"/>
      <c r="B32" s="5"/>
      <c r="C32" s="5"/>
    </row>
    <row r="33" spans="1:5" ht="23">
      <c r="A33" s="5"/>
      <c r="B33" s="32" t="s">
        <v>45</v>
      </c>
      <c r="C33" s="32" t="s">
        <v>48</v>
      </c>
    </row>
    <row r="34" spans="1:5" ht="23">
      <c r="A34" s="5"/>
      <c r="B34" s="22" t="s">
        <v>47</v>
      </c>
      <c r="C34" s="22" t="str">
        <f>LOWER(B34)</f>
        <v>royal thai navy</v>
      </c>
    </row>
    <row r="35" spans="1:5" ht="20.5">
      <c r="A35" s="5"/>
      <c r="B35"/>
      <c r="C35"/>
    </row>
    <row r="36" spans="1:5" ht="23">
      <c r="A36" s="5"/>
      <c r="B36" s="32" t="s">
        <v>45</v>
      </c>
      <c r="C36" s="32" t="s">
        <v>122</v>
      </c>
      <c r="D36" s="32" t="s">
        <v>123</v>
      </c>
    </row>
    <row r="37" spans="1:5" ht="24" customHeight="1">
      <c r="B37" s="22" t="s">
        <v>124</v>
      </c>
      <c r="C37" s="31" t="s">
        <v>133</v>
      </c>
      <c r="D37" s="22" t="str">
        <f>IF(C37="UPPER",UPPER(B37),LOWER(B37))</f>
        <v>kritsana</v>
      </c>
    </row>
    <row r="38" spans="1:5" ht="24" customHeight="1">
      <c r="B38"/>
      <c r="C38"/>
      <c r="D38"/>
    </row>
    <row r="39" spans="1:5" ht="24" customHeight="1">
      <c r="A39" s="81" t="s">
        <v>131</v>
      </c>
      <c r="B39" s="81"/>
      <c r="C39" s="81"/>
      <c r="D39" s="81"/>
      <c r="E39" s="82"/>
    </row>
    <row r="40" spans="1:5" ht="24" customHeight="1">
      <c r="A40" s="81" t="s">
        <v>132</v>
      </c>
      <c r="B40" s="81"/>
      <c r="C40" s="81"/>
      <c r="D40" s="81"/>
    </row>
    <row r="41" spans="1:5" ht="24" customHeight="1">
      <c r="A41"/>
      <c r="B41"/>
      <c r="C41"/>
      <c r="D41"/>
    </row>
    <row r="42" spans="1:5" ht="24" customHeight="1">
      <c r="A42" s="80" t="s">
        <v>130</v>
      </c>
      <c r="B42" s="32" t="s">
        <v>45</v>
      </c>
      <c r="C42" s="32" t="s">
        <v>122</v>
      </c>
      <c r="D42" s="32" t="s">
        <v>123</v>
      </c>
    </row>
    <row r="43" spans="1:5" ht="25.75" customHeight="1">
      <c r="A43"/>
      <c r="B43" s="42"/>
      <c r="C43" s="31"/>
      <c r="D43" s="22"/>
    </row>
    <row r="44" spans="1:5" ht="48.65" customHeight="1">
      <c r="A44"/>
      <c r="B44"/>
      <c r="C44"/>
      <c r="D44"/>
      <c r="E44"/>
    </row>
    <row r="45" spans="1:5" ht="44.4" customHeight="1">
      <c r="A45" s="114" t="s">
        <v>52</v>
      </c>
      <c r="B45" s="114"/>
      <c r="C45" s="114"/>
      <c r="D45" s="114"/>
      <c r="E45" s="114"/>
    </row>
    <row r="47" spans="1:5" ht="23">
      <c r="A47" s="131" t="s">
        <v>127</v>
      </c>
      <c r="B47" s="132"/>
      <c r="C47" s="132"/>
      <c r="D47" s="132"/>
      <c r="E47" s="132"/>
    </row>
    <row r="49" spans="1:5" ht="34.25" customHeight="1">
      <c r="A49" s="30" t="s">
        <v>49</v>
      </c>
      <c r="B49" s="79" t="s">
        <v>135</v>
      </c>
      <c r="C49" s="77" t="s">
        <v>137</v>
      </c>
      <c r="D49" s="7">
        <f>LEN(C49)</f>
        <v>13</v>
      </c>
      <c r="E49" s="43" t="str">
        <f>IF(C49="","",IF(LEN(C49)=13,"คุณใส่ข้อมูลถูกต้อง","คุณใส่ข้อมูลไม่ถูกต้อง"))</f>
        <v>คุณใส่ข้อมูลถูกต้อง</v>
      </c>
    </row>
    <row r="50" spans="1:5" ht="42" customHeight="1">
      <c r="A50"/>
      <c r="B50"/>
      <c r="C50"/>
      <c r="D50" s="6"/>
      <c r="E50" s="43"/>
    </row>
    <row r="51" spans="1:5" ht="28.25" customHeight="1">
      <c r="A51"/>
      <c r="B51"/>
      <c r="C51"/>
      <c r="D51" s="84" t="s">
        <v>136</v>
      </c>
      <c r="E51" s="43"/>
    </row>
    <row r="52" spans="1:5" ht="31.75" customHeight="1">
      <c r="A52" s="76" t="s">
        <v>130</v>
      </c>
      <c r="B52" s="79" t="s">
        <v>134</v>
      </c>
      <c r="C52" s="77"/>
      <c r="D52" s="85"/>
      <c r="E52" s="43"/>
    </row>
    <row r="53" spans="1:5" ht="42" customHeight="1">
      <c r="D53" s="6"/>
    </row>
    <row r="54" spans="1:5" ht="33.65" customHeight="1">
      <c r="A54" s="114" t="s">
        <v>53</v>
      </c>
      <c r="B54" s="114"/>
      <c r="C54" s="114"/>
      <c r="D54" s="114"/>
      <c r="E54" s="114"/>
    </row>
    <row r="55" spans="1:5" ht="16.75" customHeight="1"/>
    <row r="56" spans="1:5" ht="25.75" customHeight="1">
      <c r="A56" s="130" t="s">
        <v>140</v>
      </c>
      <c r="B56" s="130"/>
      <c r="C56" s="130"/>
      <c r="D56" s="130"/>
      <c r="E56" s="130"/>
    </row>
    <row r="57" spans="1:5" ht="12.65" customHeight="1"/>
    <row r="58" spans="1:5" ht="33" customHeight="1">
      <c r="A58" s="30" t="s">
        <v>49</v>
      </c>
      <c r="B58" s="79" t="s">
        <v>50</v>
      </c>
      <c r="C58" s="78">
        <v>1</v>
      </c>
      <c r="D58" s="7" t="str">
        <f>IF(C58="","",IF(ISNUMBER(C58),"คุณใส่ข้อมูลถูกต้อง","คุณใส่ข้อมูลไม่ถูกต้อง"))</f>
        <v>คุณใส่ข้อมูลถูกต้อง</v>
      </c>
    </row>
    <row r="59" spans="1:5" ht="33" customHeight="1">
      <c r="A59"/>
      <c r="B59"/>
      <c r="C59"/>
      <c r="D59"/>
    </row>
    <row r="60" spans="1:5" ht="24" customHeight="1">
      <c r="D60" s="84" t="s">
        <v>138</v>
      </c>
    </row>
    <row r="61" spans="1:5" ht="23">
      <c r="A61" s="76" t="s">
        <v>139</v>
      </c>
      <c r="B61" s="79" t="s">
        <v>134</v>
      </c>
      <c r="C61" s="78"/>
      <c r="D61" s="85"/>
    </row>
    <row r="65" spans="1:6" s="5" customFormat="1" ht="40.75" customHeight="1">
      <c r="A65" s="74"/>
      <c r="B65" s="74"/>
      <c r="C65" s="74"/>
      <c r="D65" s="74"/>
      <c r="E65" s="74"/>
      <c r="F65" s="74"/>
    </row>
    <row r="66" spans="1:6" s="5" customFormat="1" ht="20.5">
      <c r="A66" s="74"/>
      <c r="B66" s="74"/>
      <c r="C66" s="74"/>
      <c r="D66" s="74"/>
      <c r="E66" s="74"/>
      <c r="F66" s="74"/>
    </row>
    <row r="67" spans="1:6" s="5" customFormat="1" ht="20.5">
      <c r="A67" s="74"/>
      <c r="B67" s="74"/>
      <c r="C67" s="74"/>
      <c r="D67" s="74"/>
      <c r="E67" s="74"/>
      <c r="F67" s="74"/>
    </row>
    <row r="68" spans="1:6" s="5" customFormat="1" ht="20.5">
      <c r="A68" s="74"/>
      <c r="B68" s="74"/>
      <c r="C68" s="74"/>
      <c r="D68" s="74"/>
      <c r="E68" s="74"/>
      <c r="F68" s="74"/>
    </row>
    <row r="69" spans="1:6" s="5" customFormat="1" ht="20.5">
      <c r="A69" s="74"/>
      <c r="B69" s="74"/>
      <c r="C69" s="74"/>
      <c r="D69" s="74"/>
      <c r="E69" s="74"/>
      <c r="F69" s="74"/>
    </row>
    <row r="70" spans="1:6" s="5" customFormat="1" ht="20.5">
      <c r="A70" s="74"/>
      <c r="B70" s="74"/>
      <c r="C70" s="74"/>
      <c r="D70" s="74"/>
      <c r="E70" s="74"/>
      <c r="F70" s="74"/>
    </row>
    <row r="71" spans="1:6" s="5" customFormat="1" ht="20.5">
      <c r="A71" s="74"/>
      <c r="B71" s="74"/>
      <c r="C71" s="74"/>
      <c r="D71" s="74"/>
      <c r="E71" s="74"/>
      <c r="F71" s="74"/>
    </row>
    <row r="72" spans="1:6" s="5" customFormat="1" ht="20.5">
      <c r="A72" s="74"/>
      <c r="B72" s="74"/>
      <c r="C72" s="74"/>
      <c r="D72" s="74"/>
      <c r="E72" s="74"/>
      <c r="F72" s="74"/>
    </row>
  </sheetData>
  <mergeCells count="10">
    <mergeCell ref="A16:C16"/>
    <mergeCell ref="A27:C27"/>
    <mergeCell ref="A1:E1"/>
    <mergeCell ref="A14:E14"/>
    <mergeCell ref="A25:E25"/>
    <mergeCell ref="A45:E45"/>
    <mergeCell ref="A28:C28"/>
    <mergeCell ref="A54:E54"/>
    <mergeCell ref="A47:E47"/>
    <mergeCell ref="A56:E56"/>
  </mergeCells>
  <conditionalFormatting sqref="D49:D53 D58 D60:D61">
    <cfRule type="cellIs" dxfId="7" priority="7" operator="equal">
      <formula>"คุณใส่ข้อมูลถูกต้อง"</formula>
    </cfRule>
  </conditionalFormatting>
  <conditionalFormatting sqref="D58 D49:D53 D60:D61">
    <cfRule type="cellIs" dxfId="6" priority="6" operator="equal">
      <formula>"คุณใส่ข้อมูลไม่ถูกต้อง"</formula>
    </cfRule>
  </conditionalFormatting>
  <conditionalFormatting sqref="D58">
    <cfRule type="cellIs" dxfId="5" priority="5" operator="equal">
      <formula>$C$58</formula>
    </cfRule>
  </conditionalFormatting>
  <conditionalFormatting sqref="E49:E52">
    <cfRule type="cellIs" dxfId="4" priority="3" operator="equal">
      <formula>"คุณใส่ข้อมูลไม่ถูกต้อง"</formula>
    </cfRule>
    <cfRule type="cellIs" dxfId="3" priority="4" operator="equal">
      <formula>"คุณใส่ข้อมูลถูกต้อง"</formula>
    </cfRule>
  </conditionalFormatting>
  <conditionalFormatting sqref="E8:F12">
    <cfRule type="cellIs" dxfId="2" priority="8" operator="equal">
      <formula>"ถูกต้อง"</formula>
    </cfRule>
    <cfRule type="containsText" dxfId="1" priority="9" operator="containsText" text="ผิด">
      <formula>NOT(ISERROR(SEARCH("ผิด",E8)))</formula>
    </cfRule>
    <cfRule type="containsText" dxfId="0" priority="10" operator="containsText" text="ถูกต้อง">
      <formula>NOT(ISERROR(SEARCH("ถูกต้อง",E8)))</formula>
    </cfRule>
  </conditionalFormatting>
  <dataValidations count="1">
    <dataValidation type="list" allowBlank="1" showInputMessage="1" showErrorMessage="1" sqref="C37" xr:uid="{F8A6F412-7034-4C7D-A55B-5A37F7D9CC3F}">
      <formula1>"UPPER,lower"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บทที่1</vt:lpstr>
      <vt:lpstr>บทที่2</vt:lpstr>
      <vt:lpstr>บทที่3</vt:lpstr>
      <vt:lpstr>บทที่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Asus</cp:lastModifiedBy>
  <dcterms:created xsi:type="dcterms:W3CDTF">2025-02-02T08:58:19Z</dcterms:created>
  <dcterms:modified xsi:type="dcterms:W3CDTF">2025-07-08T13:27:32Z</dcterms:modified>
</cp:coreProperties>
</file>